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 codeName="{1AED2BDD-1FA3-CEF2-32D4-FBADEFEB71EE}"/>
  <fileSharing readOnlyRecommended="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01034639\Documents\Articulation PathWays\"/>
    </mc:Choice>
  </mc:AlternateContent>
  <xr:revisionPtr revIDLastSave="0" documentId="13_ncr:1_{C2212605-50DF-4A54-927C-7B5223009F79}" xr6:coauthVersionLast="44" xr6:coauthVersionMax="44" xr10:uidLastSave="{00000000-0000-0000-0000-000000000000}"/>
  <bookViews>
    <workbookView xWindow="-24120" yWindow="1470" windowWidth="24240" windowHeight="13140" tabRatio="872" xr2:uid="{00000000-000D-0000-FFFF-FFFF00000000}"/>
  </bookViews>
  <sheets>
    <sheet name="BSTM Eval" sheetId="18" r:id="rId1"/>
  </sheets>
  <definedNames>
    <definedName name="_xlnm.Print_Area" localSheetId="0">'BSTM Eval'!$A$1:$BG$66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C25" i="18" l="1"/>
  <c r="BC24" i="18"/>
  <c r="BC23" i="18"/>
  <c r="AW502" i="18"/>
  <c r="AW466" i="18"/>
  <c r="AW430" i="18"/>
  <c r="AW393" i="18"/>
  <c r="AW356" i="18"/>
  <c r="AW319" i="18"/>
  <c r="AW282" i="18"/>
  <c r="AW209" i="18"/>
  <c r="X40" i="18" l="1"/>
  <c r="AC519" i="18" l="1"/>
  <c r="AC518" i="18"/>
  <c r="AC512" i="18"/>
  <c r="AC511" i="18"/>
  <c r="AC510" i="18"/>
  <c r="AC509" i="18"/>
  <c r="AC508" i="18"/>
  <c r="AC507" i="18"/>
  <c r="AC506" i="18"/>
  <c r="AC505" i="18"/>
  <c r="AC503" i="18"/>
  <c r="AC502" i="18"/>
  <c r="AC483" i="18"/>
  <c r="AC482" i="18"/>
  <c r="AC476" i="18"/>
  <c r="AC475" i="18"/>
  <c r="AC474" i="18"/>
  <c r="AC473" i="18"/>
  <c r="AC472" i="18"/>
  <c r="AC471" i="18"/>
  <c r="AC470" i="18"/>
  <c r="AC469" i="18"/>
  <c r="AC467" i="18"/>
  <c r="AC466" i="18"/>
  <c r="AC447" i="18"/>
  <c r="AC446" i="18"/>
  <c r="AC440" i="18"/>
  <c r="AC439" i="18"/>
  <c r="AC438" i="18"/>
  <c r="AC437" i="18"/>
  <c r="AC436" i="18"/>
  <c r="AC435" i="18"/>
  <c r="AC434" i="18"/>
  <c r="AC433" i="18"/>
  <c r="AC431" i="18"/>
  <c r="AC430" i="18"/>
  <c r="AC410" i="18"/>
  <c r="AC409" i="18"/>
  <c r="AC403" i="18"/>
  <c r="AC402" i="18"/>
  <c r="AC401" i="18"/>
  <c r="AC400" i="18"/>
  <c r="AC399" i="18"/>
  <c r="AC398" i="18"/>
  <c r="AC397" i="18"/>
  <c r="AC396" i="18"/>
  <c r="AC394" i="18"/>
  <c r="AC393" i="18"/>
  <c r="AC373" i="18"/>
  <c r="AC372" i="18"/>
  <c r="AC366" i="18"/>
  <c r="AC365" i="18"/>
  <c r="AC364" i="18"/>
  <c r="AC363" i="18"/>
  <c r="AC362" i="18"/>
  <c r="AC361" i="18"/>
  <c r="AC360" i="18"/>
  <c r="AC359" i="18"/>
  <c r="AC357" i="18"/>
  <c r="AC356" i="18"/>
  <c r="AC336" i="18"/>
  <c r="AC335" i="18"/>
  <c r="AC329" i="18"/>
  <c r="AC328" i="18"/>
  <c r="AC327" i="18"/>
  <c r="AC326" i="18"/>
  <c r="AC325" i="18"/>
  <c r="AC324" i="18"/>
  <c r="AC323" i="18"/>
  <c r="AC322" i="18"/>
  <c r="AC320" i="18"/>
  <c r="AC319" i="18"/>
  <c r="AC299" i="18"/>
  <c r="AC298" i="18"/>
  <c r="AC292" i="18"/>
  <c r="AC291" i="18"/>
  <c r="AC290" i="18"/>
  <c r="AC289" i="18"/>
  <c r="AC288" i="18"/>
  <c r="AC287" i="18"/>
  <c r="AC286" i="18"/>
  <c r="AC285" i="18"/>
  <c r="AC283" i="18"/>
  <c r="AC282" i="18"/>
  <c r="AC262" i="18"/>
  <c r="AC261" i="18"/>
  <c r="AC255" i="18"/>
  <c r="AC254" i="18"/>
  <c r="AC253" i="18"/>
  <c r="AC252" i="18"/>
  <c r="AC251" i="18"/>
  <c r="AC250" i="18"/>
  <c r="AC249" i="18"/>
  <c r="AC248" i="18"/>
  <c r="AC246" i="18"/>
  <c r="AC226" i="18"/>
  <c r="AC225" i="18"/>
  <c r="AC219" i="18"/>
  <c r="AC218" i="18"/>
  <c r="AC217" i="18"/>
  <c r="AC216" i="18"/>
  <c r="AC215" i="18"/>
  <c r="AC214" i="18"/>
  <c r="AC213" i="18"/>
  <c r="AC210" i="18"/>
  <c r="AC209" i="18"/>
  <c r="AL60" i="18"/>
  <c r="A519" i="18"/>
  <c r="A518" i="18"/>
  <c r="A483" i="18"/>
  <c r="A482" i="18"/>
  <c r="A446" i="18"/>
  <c r="A445" i="18"/>
  <c r="A410" i="18"/>
  <c r="A409" i="18"/>
  <c r="A373" i="18"/>
  <c r="A372" i="18"/>
  <c r="A336" i="18"/>
  <c r="A335" i="18"/>
  <c r="A299" i="18"/>
  <c r="A298" i="18"/>
  <c r="A261" i="18"/>
  <c r="A210" i="18"/>
  <c r="A209" i="18"/>
  <c r="A245" i="18"/>
  <c r="A246" i="18"/>
  <c r="A248" i="18"/>
  <c r="A249" i="18"/>
  <c r="A252" i="18"/>
  <c r="A253" i="18"/>
  <c r="A254" i="18"/>
  <c r="A255" i="18"/>
  <c r="A226" i="18"/>
  <c r="A212" i="18"/>
  <c r="A214" i="18"/>
  <c r="A215" i="18"/>
  <c r="A216" i="18"/>
  <c r="A217" i="18"/>
  <c r="A218" i="18"/>
  <c r="A219" i="18"/>
  <c r="Y502" i="18"/>
  <c r="Y466" i="18"/>
  <c r="Y429" i="18"/>
  <c r="Y393" i="18"/>
  <c r="Y356" i="18"/>
  <c r="Y319" i="18"/>
  <c r="Y282" i="18"/>
  <c r="Y245" i="18"/>
  <c r="Y209" i="18"/>
  <c r="K178" i="18"/>
  <c r="D173" i="18"/>
  <c r="D172" i="18"/>
  <c r="D171" i="18"/>
  <c r="D417" i="18" l="1"/>
  <c r="D489" i="18"/>
  <c r="D453" i="18"/>
  <c r="D306" i="18"/>
  <c r="D343" i="18"/>
  <c r="D232" i="18"/>
  <c r="D380" i="18"/>
  <c r="D525" i="18"/>
  <c r="X51" i="18"/>
  <c r="X45" i="18"/>
  <c r="X41" i="18"/>
  <c r="K184" i="18" s="1"/>
  <c r="X43" i="18"/>
  <c r="X39" i="18"/>
  <c r="K183" i="18" s="1"/>
  <c r="X42" i="18"/>
  <c r="D174" i="18" s="1"/>
  <c r="X38" i="18"/>
  <c r="K182" i="18" s="1"/>
  <c r="X36" i="18"/>
  <c r="K180" i="18" s="1"/>
  <c r="N19" i="18"/>
  <c r="N18" i="18"/>
  <c r="N16" i="18"/>
  <c r="D187" i="18" l="1"/>
  <c r="AW245" i="18"/>
  <c r="D269" i="18" s="1"/>
  <c r="X19" i="18"/>
  <c r="Z18" i="18"/>
  <c r="X18" i="18"/>
  <c r="X16" i="18"/>
  <c r="X15" i="18"/>
  <c r="X14" i="18"/>
  <c r="X21" i="18"/>
  <c r="X20" i="18"/>
  <c r="N20" i="18"/>
  <c r="X22" i="18"/>
  <c r="N22" i="18"/>
  <c r="D189" i="18" l="1"/>
  <c r="AC212" i="18"/>
  <c r="D188" i="18"/>
  <c r="AC245" i="18"/>
  <c r="K176" i="18"/>
  <c r="A250" i="18"/>
  <c r="K177" i="18"/>
  <c r="A251" i="18"/>
  <c r="K175" i="18"/>
  <c r="A213" i="18"/>
  <c r="K172" i="18"/>
  <c r="A225" i="18"/>
  <c r="K173" i="18"/>
  <c r="A262" i="18"/>
  <c r="AC468" i="18"/>
  <c r="AC321" i="18"/>
  <c r="A247" i="18"/>
  <c r="A211" i="18"/>
  <c r="AC432" i="18"/>
  <c r="AC284" i="18"/>
  <c r="AC395" i="18"/>
  <c r="AC247" i="18"/>
  <c r="AC504" i="18"/>
  <c r="AC358" i="18"/>
  <c r="AC211" i="18"/>
  <c r="BE43" i="18"/>
  <c r="M179" i="18" l="1"/>
  <c r="M178" i="18"/>
  <c r="M176" i="18"/>
  <c r="M175" i="18"/>
  <c r="M174" i="18"/>
  <c r="M172" i="18"/>
  <c r="M171" i="18"/>
  <c r="AR283" i="18"/>
  <c r="T214" i="18"/>
  <c r="AR399" i="18"/>
  <c r="X27" i="18"/>
  <c r="K179" i="18" s="1"/>
  <c r="AR364" i="18"/>
  <c r="T286" i="18"/>
  <c r="AR212" i="18"/>
  <c r="T431" i="18"/>
  <c r="D175" i="18"/>
  <c r="D177" i="18"/>
  <c r="D176" i="18"/>
  <c r="A507" i="18"/>
  <c r="A506" i="18"/>
  <c r="A471" i="18"/>
  <c r="A470" i="18"/>
  <c r="A434" i="18"/>
  <c r="A433" i="18"/>
  <c r="A432" i="18"/>
  <c r="A398" i="18"/>
  <c r="A397" i="18"/>
  <c r="A361" i="18"/>
  <c r="A360" i="18"/>
  <c r="A324" i="18"/>
  <c r="A323" i="18"/>
  <c r="A322" i="18"/>
  <c r="A287" i="18"/>
  <c r="A286" i="18"/>
  <c r="X46" i="18"/>
  <c r="X47" i="18"/>
  <c r="X28" i="18"/>
  <c r="X29" i="18"/>
  <c r="X30" i="18"/>
  <c r="X31" i="18"/>
  <c r="Z45" i="18"/>
  <c r="H217" i="18" s="1"/>
  <c r="X37" i="18"/>
  <c r="K181" i="18" s="1"/>
  <c r="BE51" i="18"/>
  <c r="BE50" i="18"/>
  <c r="BE49" i="18"/>
  <c r="BE48" i="18"/>
  <c r="BE47" i="18"/>
  <c r="BE46" i="18"/>
  <c r="BE45" i="18"/>
  <c r="BE44" i="18"/>
  <c r="BC51" i="18"/>
  <c r="BC50" i="18"/>
  <c r="BC49" i="18"/>
  <c r="BC48" i="18"/>
  <c r="BC47" i="18"/>
  <c r="BC46" i="18"/>
  <c r="BC45" i="18"/>
  <c r="AR49" i="18"/>
  <c r="G116" i="18" s="1"/>
  <c r="AR48" i="18"/>
  <c r="G115" i="18" s="1"/>
  <c r="AR47" i="18"/>
  <c r="BS64" i="18" s="1"/>
  <c r="AR46" i="18"/>
  <c r="BS63" i="18" s="1"/>
  <c r="AR511" i="18"/>
  <c r="AR430" i="18"/>
  <c r="AN440" i="18"/>
  <c r="N437" i="18"/>
  <c r="AN510" i="18"/>
  <c r="AN215" i="18"/>
  <c r="AN435" i="18"/>
  <c r="N505" i="18"/>
  <c r="N504" i="18"/>
  <c r="N430" i="18"/>
  <c r="Z47" i="18"/>
  <c r="H476" i="18" s="1"/>
  <c r="Z46" i="18"/>
  <c r="AI329" i="18" s="1"/>
  <c r="Z31" i="18"/>
  <c r="Z30" i="18"/>
  <c r="Z29" i="18"/>
  <c r="Z28" i="18"/>
  <c r="Z27" i="18"/>
  <c r="AN511" i="18"/>
  <c r="N510" i="18"/>
  <c r="AI510" i="18"/>
  <c r="H509" i="18"/>
  <c r="AI509" i="18"/>
  <c r="H508" i="18"/>
  <c r="AI508" i="18"/>
  <c r="H507" i="18"/>
  <c r="A508" i="18"/>
  <c r="AN507" i="18"/>
  <c r="AI507" i="18"/>
  <c r="N506" i="18"/>
  <c r="H506" i="18"/>
  <c r="AI506" i="18"/>
  <c r="H505" i="18"/>
  <c r="AN505" i="18"/>
  <c r="AI505" i="18"/>
  <c r="H504" i="18"/>
  <c r="A505" i="18"/>
  <c r="AI504" i="18"/>
  <c r="H503" i="18"/>
  <c r="A504" i="18"/>
  <c r="AN503" i="18"/>
  <c r="AI503" i="18"/>
  <c r="N502" i="18"/>
  <c r="H502" i="18"/>
  <c r="AN502" i="18"/>
  <c r="AI502" i="18"/>
  <c r="N501" i="18"/>
  <c r="H501" i="18"/>
  <c r="A502" i="18"/>
  <c r="N475" i="18"/>
  <c r="AN475" i="18"/>
  <c r="N474" i="18"/>
  <c r="AI474" i="18"/>
  <c r="H473" i="18"/>
  <c r="AN473" i="18"/>
  <c r="AI473" i="18"/>
  <c r="H472" i="18"/>
  <c r="AI472" i="18"/>
  <c r="H471" i="18"/>
  <c r="A472" i="18"/>
  <c r="AI471" i="18"/>
  <c r="H470" i="18"/>
  <c r="AN470" i="18"/>
  <c r="AI470" i="18"/>
  <c r="N469" i="18"/>
  <c r="H469" i="18"/>
  <c r="AI469" i="18"/>
  <c r="N468" i="18"/>
  <c r="H468" i="18"/>
  <c r="A469" i="18"/>
  <c r="AI468" i="18"/>
  <c r="H467" i="18"/>
  <c r="A468" i="18"/>
  <c r="AN467" i="18"/>
  <c r="AI467" i="18"/>
  <c r="N466" i="18"/>
  <c r="H466" i="18"/>
  <c r="AN466" i="18"/>
  <c r="AI466" i="18"/>
  <c r="N465" i="18"/>
  <c r="H465" i="18"/>
  <c r="A466" i="18"/>
  <c r="AN439" i="18"/>
  <c r="N438" i="18"/>
  <c r="AI438" i="18"/>
  <c r="AN437" i="18"/>
  <c r="AI437" i="18"/>
  <c r="H436" i="18"/>
  <c r="AI436" i="18"/>
  <c r="H435" i="18"/>
  <c r="AI435" i="18"/>
  <c r="H434" i="18"/>
  <c r="A435" i="18"/>
  <c r="AI434" i="18"/>
  <c r="H433" i="18"/>
  <c r="AN433" i="18"/>
  <c r="AI433" i="18"/>
  <c r="N432" i="18"/>
  <c r="H432" i="18"/>
  <c r="AI432" i="18"/>
  <c r="N431" i="18"/>
  <c r="H431" i="18"/>
  <c r="AN431" i="18"/>
  <c r="AI431" i="18"/>
  <c r="H430" i="18"/>
  <c r="A431" i="18"/>
  <c r="AN430" i="18"/>
  <c r="AI430" i="18"/>
  <c r="N429" i="18"/>
  <c r="H429" i="18"/>
  <c r="N428" i="18"/>
  <c r="H428" i="18"/>
  <c r="A429" i="18"/>
  <c r="AN403" i="18"/>
  <c r="AI401" i="18"/>
  <c r="H400" i="18"/>
  <c r="AI400" i="18"/>
  <c r="H399" i="18"/>
  <c r="AI399" i="18"/>
  <c r="H398" i="18"/>
  <c r="A399" i="18"/>
  <c r="AI398" i="18"/>
  <c r="H397" i="18"/>
  <c r="AI397" i="18"/>
  <c r="H396" i="18"/>
  <c r="AN396" i="18"/>
  <c r="AI396" i="18"/>
  <c r="H395" i="18"/>
  <c r="A396" i="18"/>
  <c r="AI395" i="18"/>
  <c r="H394" i="18"/>
  <c r="A395" i="18"/>
  <c r="AN394" i="18"/>
  <c r="AI394" i="18"/>
  <c r="N393" i="18"/>
  <c r="H393" i="18"/>
  <c r="AN393" i="18"/>
  <c r="AI393" i="18"/>
  <c r="N392" i="18"/>
  <c r="H392" i="18"/>
  <c r="A393" i="18"/>
  <c r="AN366" i="18"/>
  <c r="N365" i="18"/>
  <c r="N364" i="18"/>
  <c r="AN364" i="18"/>
  <c r="AI364" i="18"/>
  <c r="H363" i="18"/>
  <c r="AN363" i="18"/>
  <c r="AI363" i="18"/>
  <c r="H362" i="18"/>
  <c r="AI362" i="18"/>
  <c r="H361" i="18"/>
  <c r="A362" i="18"/>
  <c r="AI361" i="18"/>
  <c r="H360" i="18"/>
  <c r="AI360" i="18"/>
  <c r="H359" i="18"/>
  <c r="AI359" i="18"/>
  <c r="N358" i="18"/>
  <c r="H358" i="18"/>
  <c r="A359" i="18"/>
  <c r="AI358" i="18"/>
  <c r="H357" i="18"/>
  <c r="A358" i="18"/>
  <c r="AN357" i="18"/>
  <c r="AI357" i="18"/>
  <c r="N356" i="18"/>
  <c r="H356" i="18"/>
  <c r="AN356" i="18"/>
  <c r="AI356" i="18"/>
  <c r="N355" i="18"/>
  <c r="H355" i="18"/>
  <c r="A356" i="18"/>
  <c r="AN329" i="18"/>
  <c r="AN328" i="18"/>
  <c r="N327" i="18"/>
  <c r="AI327" i="18"/>
  <c r="H326" i="18"/>
  <c r="AI326" i="18"/>
  <c r="H325" i="18"/>
  <c r="AI325" i="18"/>
  <c r="H324" i="18"/>
  <c r="A325" i="18"/>
  <c r="AI324" i="18"/>
  <c r="H323" i="18"/>
  <c r="AI323" i="18"/>
  <c r="H322" i="18"/>
  <c r="AN322" i="18"/>
  <c r="AI322" i="18"/>
  <c r="N321" i="18"/>
  <c r="H321" i="18"/>
  <c r="AI321" i="18"/>
  <c r="N320" i="18"/>
  <c r="H320" i="18"/>
  <c r="A321" i="18"/>
  <c r="AN320" i="18"/>
  <c r="AI320" i="18"/>
  <c r="N319" i="18"/>
  <c r="H319" i="18"/>
  <c r="AN319" i="18"/>
  <c r="AI319" i="18"/>
  <c r="N318" i="18"/>
  <c r="H318" i="18"/>
  <c r="A319" i="18"/>
  <c r="N291" i="18"/>
  <c r="AN291" i="18"/>
  <c r="N290" i="18"/>
  <c r="AI290" i="18"/>
  <c r="H289" i="18"/>
  <c r="AN289" i="18"/>
  <c r="AI289" i="18"/>
  <c r="H288" i="18"/>
  <c r="AI288" i="18"/>
  <c r="H287" i="18"/>
  <c r="A288" i="18"/>
  <c r="AN287" i="18"/>
  <c r="AI287" i="18"/>
  <c r="N286" i="18"/>
  <c r="H286" i="18"/>
  <c r="AN286" i="18"/>
  <c r="AI286" i="18"/>
  <c r="N285" i="18"/>
  <c r="H285" i="18"/>
  <c r="AI285" i="18"/>
  <c r="N284" i="18"/>
  <c r="H284" i="18"/>
  <c r="A285" i="18"/>
  <c r="AI284" i="18"/>
  <c r="H283" i="18"/>
  <c r="A284" i="18"/>
  <c r="AN283" i="18"/>
  <c r="AI283" i="18"/>
  <c r="N282" i="18"/>
  <c r="H282" i="18"/>
  <c r="AN282" i="18"/>
  <c r="AI282" i="18"/>
  <c r="N281" i="18"/>
  <c r="H281" i="18"/>
  <c r="A282" i="18"/>
  <c r="AN255" i="18"/>
  <c r="N254" i="18"/>
  <c r="AN254" i="18"/>
  <c r="N253" i="18"/>
  <c r="AN253" i="18"/>
  <c r="AI253" i="18"/>
  <c r="H252" i="18"/>
  <c r="AN252" i="18"/>
  <c r="AI252" i="18"/>
  <c r="H251" i="18"/>
  <c r="AI251" i="18"/>
  <c r="H250" i="18"/>
  <c r="AI250" i="18"/>
  <c r="H249" i="18"/>
  <c r="AI249" i="18"/>
  <c r="H248" i="18"/>
  <c r="AN248" i="18"/>
  <c r="AI248" i="18"/>
  <c r="H247" i="18"/>
  <c r="AI247" i="18"/>
  <c r="H246" i="18"/>
  <c r="AN246" i="18"/>
  <c r="AI246" i="18"/>
  <c r="N245" i="18"/>
  <c r="H245" i="18"/>
  <c r="AN245" i="18"/>
  <c r="AI245" i="18"/>
  <c r="N244" i="18"/>
  <c r="H244" i="18"/>
  <c r="AN219" i="18"/>
  <c r="N218" i="18"/>
  <c r="AN218" i="18"/>
  <c r="N217" i="18"/>
  <c r="AN217" i="18"/>
  <c r="AI217" i="18"/>
  <c r="N216" i="18"/>
  <c r="H216" i="18"/>
  <c r="AN216" i="18"/>
  <c r="AI216" i="18"/>
  <c r="N215" i="18"/>
  <c r="H215" i="18"/>
  <c r="AI215" i="18"/>
  <c r="H214" i="18"/>
  <c r="AI214" i="18"/>
  <c r="H213" i="18"/>
  <c r="AI213" i="18"/>
  <c r="H212" i="18"/>
  <c r="AN212" i="18"/>
  <c r="AI212" i="18"/>
  <c r="N211" i="18"/>
  <c r="H211" i="18"/>
  <c r="AN211" i="18"/>
  <c r="AI211" i="18"/>
  <c r="N210" i="18"/>
  <c r="H210" i="18"/>
  <c r="AN210" i="18"/>
  <c r="AI210" i="18"/>
  <c r="N209" i="18"/>
  <c r="H209" i="18"/>
  <c r="AN209" i="18"/>
  <c r="AI209" i="18"/>
  <c r="N208" i="18"/>
  <c r="H208" i="18"/>
  <c r="AR356" i="18"/>
  <c r="T245" i="18"/>
  <c r="T393" i="18"/>
  <c r="T356" i="18"/>
  <c r="AR245" i="18"/>
  <c r="AR393" i="18"/>
  <c r="T209" i="18"/>
  <c r="AR209" i="18"/>
  <c r="T502" i="18"/>
  <c r="AR502" i="18"/>
  <c r="T319" i="18"/>
  <c r="AR319" i="18"/>
  <c r="AR211" i="18"/>
  <c r="A365" i="18"/>
  <c r="AR395" i="18"/>
  <c r="A402" i="18"/>
  <c r="A291" i="18"/>
  <c r="T395" i="18"/>
  <c r="A438" i="18"/>
  <c r="A511" i="18"/>
  <c r="T210" i="18"/>
  <c r="A328" i="18"/>
  <c r="T358" i="18"/>
  <c r="A475" i="18"/>
  <c r="A290" i="18"/>
  <c r="A327" i="18"/>
  <c r="A510" i="18"/>
  <c r="A364" i="18"/>
  <c r="A401" i="18"/>
  <c r="A474" i="18"/>
  <c r="A437" i="18"/>
  <c r="N402" i="18"/>
  <c r="AN512" i="18"/>
  <c r="AN365" i="18"/>
  <c r="N401" i="18"/>
  <c r="AN402" i="18"/>
  <c r="N252" i="18"/>
  <c r="AN327" i="18"/>
  <c r="N363" i="18"/>
  <c r="N436" i="18"/>
  <c r="AN474" i="18"/>
  <c r="N509" i="18"/>
  <c r="AN290" i="18"/>
  <c r="N326" i="18"/>
  <c r="AN401" i="18"/>
  <c r="AN438" i="18"/>
  <c r="N473" i="18"/>
  <c r="N289" i="18"/>
  <c r="N400" i="18"/>
  <c r="N213" i="18"/>
  <c r="AN214" i="18"/>
  <c r="N433" i="18"/>
  <c r="N470" i="18"/>
  <c r="AN471" i="18"/>
  <c r="N249" i="18"/>
  <c r="AN250" i="18"/>
  <c r="N323" i="18"/>
  <c r="AN324" i="18"/>
  <c r="N360" i="18"/>
  <c r="AN361" i="18"/>
  <c r="N397" i="18"/>
  <c r="AN398" i="18"/>
  <c r="AN323" i="18"/>
  <c r="N248" i="18"/>
  <c r="AN249" i="18"/>
  <c r="N322" i="18"/>
  <c r="N359" i="18"/>
  <c r="AN360" i="18"/>
  <c r="AN397" i="18"/>
  <c r="AN434" i="18"/>
  <c r="AN506" i="18"/>
  <c r="N212" i="18"/>
  <c r="AN213" i="18"/>
  <c r="N396" i="18"/>
  <c r="AN321" i="18"/>
  <c r="N467" i="18"/>
  <c r="AN468" i="18"/>
  <c r="N283" i="18"/>
  <c r="AN284" i="18"/>
  <c r="N357" i="18"/>
  <c r="AN358" i="18"/>
  <c r="AN432" i="18"/>
  <c r="N503" i="18"/>
  <c r="AN504" i="18"/>
  <c r="N508" i="18"/>
  <c r="N472" i="18"/>
  <c r="N435" i="18"/>
  <c r="N399" i="18"/>
  <c r="N362" i="18"/>
  <c r="N325" i="18"/>
  <c r="N288" i="18"/>
  <c r="N251" i="18"/>
  <c r="N214" i="18"/>
  <c r="N246" i="18"/>
  <c r="AN247" i="18"/>
  <c r="N247" i="18"/>
  <c r="T282" i="18"/>
  <c r="AR282" i="18"/>
  <c r="AN285" i="18"/>
  <c r="AN292" i="18"/>
  <c r="AN326" i="18"/>
  <c r="N328" i="18"/>
  <c r="N394" i="18"/>
  <c r="AN395" i="18"/>
  <c r="N395" i="18"/>
  <c r="T429" i="18"/>
  <c r="T466" i="18"/>
  <c r="AR466" i="18"/>
  <c r="AN469" i="18"/>
  <c r="AN476" i="18"/>
  <c r="AN509" i="18"/>
  <c r="N511" i="18"/>
  <c r="AN359" i="18"/>
  <c r="AN400" i="18"/>
  <c r="A512" i="18"/>
  <c r="A476" i="18"/>
  <c r="A439" i="18"/>
  <c r="A403" i="18"/>
  <c r="A366" i="18"/>
  <c r="A329" i="18"/>
  <c r="A292" i="18"/>
  <c r="AN508" i="18"/>
  <c r="N507" i="18"/>
  <c r="AN472" i="18"/>
  <c r="N471" i="18"/>
  <c r="N434" i="18"/>
  <c r="AN399" i="18"/>
  <c r="N398" i="18"/>
  <c r="AN362" i="18"/>
  <c r="N361" i="18"/>
  <c r="AN325" i="18"/>
  <c r="N324" i="18"/>
  <c r="AN288" i="18"/>
  <c r="N287" i="18"/>
  <c r="AN251" i="18"/>
  <c r="N250" i="18"/>
  <c r="AN436" i="18"/>
  <c r="AR51" i="18"/>
  <c r="G118" i="18" s="1"/>
  <c r="AR50" i="18"/>
  <c r="G117" i="18" s="1"/>
  <c r="AR45" i="18"/>
  <c r="BT62" i="18" s="1"/>
  <c r="S183" i="18"/>
  <c r="S182" i="18"/>
  <c r="S181" i="18"/>
  <c r="S180" i="18"/>
  <c r="S179" i="18"/>
  <c r="S178" i="18"/>
  <c r="S177" i="18"/>
  <c r="S176" i="18"/>
  <c r="S175" i="18"/>
  <c r="S174" i="18"/>
  <c r="K174" i="18"/>
  <c r="S173" i="18"/>
  <c r="S172" i="18"/>
  <c r="S171" i="18"/>
  <c r="BS53" i="18"/>
  <c r="BS51" i="18"/>
  <c r="BS50" i="18"/>
  <c r="BS49" i="18"/>
  <c r="BS48" i="18"/>
  <c r="BS42" i="18"/>
  <c r="BS41" i="18"/>
  <c r="BS40" i="18"/>
  <c r="BS39" i="18"/>
  <c r="BS38" i="18"/>
  <c r="BS37" i="18"/>
  <c r="BS36" i="18"/>
  <c r="BS35" i="18"/>
  <c r="BS34" i="18"/>
  <c r="BS33" i="18"/>
  <c r="BS29" i="18"/>
  <c r="BS28" i="18"/>
  <c r="BS27" i="18"/>
  <c r="BS23" i="18"/>
  <c r="BT15" i="18"/>
  <c r="BS22" i="18"/>
  <c r="BS21" i="18"/>
  <c r="BS20" i="18"/>
  <c r="BS19" i="18"/>
  <c r="BS18" i="18"/>
  <c r="BS17" i="18"/>
  <c r="BS16" i="18"/>
  <c r="BS15" i="18"/>
  <c r="A509" i="18"/>
  <c r="A473" i="18"/>
  <c r="A436" i="18"/>
  <c r="A400" i="18"/>
  <c r="A363" i="18"/>
  <c r="A326" i="18"/>
  <c r="A289" i="18"/>
  <c r="A503" i="18"/>
  <c r="A467" i="18"/>
  <c r="A430" i="18"/>
  <c r="A394" i="18"/>
  <c r="A357" i="18"/>
  <c r="A320" i="18"/>
  <c r="A283" i="18"/>
  <c r="M177" i="18"/>
  <c r="M173" i="18"/>
  <c r="M180" i="18"/>
  <c r="D184" i="18"/>
  <c r="D186" i="18"/>
  <c r="D178" i="18"/>
  <c r="D179" i="18"/>
  <c r="D180" i="18"/>
  <c r="D181" i="18"/>
  <c r="D182" i="18"/>
  <c r="D183" i="18"/>
  <c r="D185" i="18"/>
  <c r="BO16" i="18"/>
  <c r="B161" i="18"/>
  <c r="B162" i="18" s="1"/>
  <c r="B163" i="18" s="1"/>
  <c r="AR394" i="18" l="1"/>
  <c r="T430" i="18"/>
  <c r="T253" i="18"/>
  <c r="AR474" i="18"/>
  <c r="T401" i="18"/>
  <c r="AR438" i="18"/>
  <c r="T290" i="18"/>
  <c r="T510" i="18"/>
  <c r="T327" i="18"/>
  <c r="AR510" i="18"/>
  <c r="AR327" i="18"/>
  <c r="T437" i="18"/>
  <c r="T364" i="18"/>
  <c r="AR217" i="18"/>
  <c r="AR468" i="18"/>
  <c r="AR432" i="18"/>
  <c r="T504" i="18"/>
  <c r="AR358" i="18"/>
  <c r="T211" i="18"/>
  <c r="AR321" i="18"/>
  <c r="T247" i="18"/>
  <c r="AR284" i="18"/>
  <c r="T284" i="18"/>
  <c r="T321" i="18"/>
  <c r="T468" i="18"/>
  <c r="AR504" i="18"/>
  <c r="AR247" i="18"/>
  <c r="AR216" i="18"/>
  <c r="T509" i="18"/>
  <c r="T252" i="18"/>
  <c r="AR473" i="18"/>
  <c r="A480" i="18"/>
  <c r="AC407" i="18"/>
  <c r="AC259" i="18"/>
  <c r="AC516" i="18"/>
  <c r="AC370" i="18"/>
  <c r="AC223" i="18"/>
  <c r="AC480" i="18"/>
  <c r="AC333" i="18"/>
  <c r="A259" i="18"/>
  <c r="AC297" i="18"/>
  <c r="A223" i="18"/>
  <c r="AC444" i="18"/>
  <c r="T217" i="18"/>
  <c r="T474" i="18"/>
  <c r="AR290" i="18"/>
  <c r="AR401" i="18"/>
  <c r="AR253" i="18"/>
  <c r="AC408" i="18"/>
  <c r="AC260" i="18"/>
  <c r="AC517" i="18"/>
  <c r="AC371" i="18"/>
  <c r="AC224" i="18"/>
  <c r="AC481" i="18"/>
  <c r="AC334" i="18"/>
  <c r="AC445" i="18"/>
  <c r="A260" i="18"/>
  <c r="AC296" i="18"/>
  <c r="A224" i="18"/>
  <c r="AR357" i="18"/>
  <c r="T503" i="18"/>
  <c r="A514" i="18"/>
  <c r="AC442" i="18"/>
  <c r="AC294" i="18"/>
  <c r="AC405" i="18"/>
  <c r="AC257" i="18"/>
  <c r="A257" i="18"/>
  <c r="A221" i="18"/>
  <c r="AC514" i="18"/>
  <c r="AC368" i="18"/>
  <c r="AC221" i="18"/>
  <c r="AC478" i="18"/>
  <c r="AC331" i="18"/>
  <c r="AC477" i="18"/>
  <c r="AC330" i="18"/>
  <c r="AC441" i="18"/>
  <c r="AC293" i="18"/>
  <c r="A256" i="18"/>
  <c r="A220" i="18"/>
  <c r="AC404" i="18"/>
  <c r="AC256" i="18"/>
  <c r="AC513" i="18"/>
  <c r="AC367" i="18"/>
  <c r="AC220" i="18"/>
  <c r="A332" i="18"/>
  <c r="AC443" i="18"/>
  <c r="AC295" i="18"/>
  <c r="AC406" i="18"/>
  <c r="AC258" i="18"/>
  <c r="AC515" i="18"/>
  <c r="AC369" i="18"/>
  <c r="AC222" i="18"/>
  <c r="A258" i="18"/>
  <c r="A222" i="18"/>
  <c r="AC479" i="18"/>
  <c r="AC332" i="18"/>
  <c r="D190" i="18"/>
  <c r="AR252" i="18"/>
  <c r="T363" i="18"/>
  <c r="T283" i="18"/>
  <c r="AR431" i="18"/>
  <c r="AR400" i="18"/>
  <c r="T473" i="18"/>
  <c r="AR246" i="18"/>
  <c r="AR320" i="18"/>
  <c r="T216" i="18"/>
  <c r="AR363" i="18"/>
  <c r="T326" i="18"/>
  <c r="AR210" i="18"/>
  <c r="AI511" i="18"/>
  <c r="H327" i="18"/>
  <c r="AI218" i="18"/>
  <c r="H510" i="18"/>
  <c r="AR326" i="18"/>
  <c r="AR509" i="18"/>
  <c r="T400" i="18"/>
  <c r="AR467" i="18"/>
  <c r="AR503" i="18"/>
  <c r="T246" i="18"/>
  <c r="AR289" i="18"/>
  <c r="AR437" i="18"/>
  <c r="T289" i="18"/>
  <c r="T436" i="18"/>
  <c r="A371" i="18"/>
  <c r="T357" i="18"/>
  <c r="T320" i="18"/>
  <c r="T467" i="18"/>
  <c r="T394" i="18"/>
  <c r="H292" i="18"/>
  <c r="A367" i="18"/>
  <c r="T324" i="18"/>
  <c r="A330" i="18"/>
  <c r="AR475" i="18"/>
  <c r="T361" i="18"/>
  <c r="BS65" i="18"/>
  <c r="BT65" i="18"/>
  <c r="A334" i="18"/>
  <c r="T398" i="18"/>
  <c r="T218" i="18"/>
  <c r="T359" i="18"/>
  <c r="AI440" i="18"/>
  <c r="AR362" i="18"/>
  <c r="BT59" i="18"/>
  <c r="A477" i="18"/>
  <c r="BT63" i="18"/>
  <c r="A295" i="18"/>
  <c r="A513" i="18"/>
  <c r="A404" i="18"/>
  <c r="AI219" i="18"/>
  <c r="A440" i="18"/>
  <c r="AR214" i="18"/>
  <c r="A369" i="18"/>
  <c r="H402" i="18"/>
  <c r="H511" i="18"/>
  <c r="A293" i="18"/>
  <c r="AI220" i="18"/>
  <c r="N219" i="18"/>
  <c r="A406" i="18"/>
  <c r="H475" i="18"/>
  <c r="AI512" i="18"/>
  <c r="T250" i="18"/>
  <c r="H218" i="18"/>
  <c r="AI404" i="18"/>
  <c r="AI513" i="18"/>
  <c r="H219" i="18"/>
  <c r="A442" i="18"/>
  <c r="AR505" i="18"/>
  <c r="AN513" i="18"/>
  <c r="A517" i="18"/>
  <c r="AR287" i="18"/>
  <c r="AR250" i="18"/>
  <c r="BT64" i="18"/>
  <c r="T432" i="18"/>
  <c r="A368" i="18"/>
  <c r="T285" i="18"/>
  <c r="A444" i="18"/>
  <c r="AR435" i="18"/>
  <c r="AR439" i="18"/>
  <c r="A515" i="18"/>
  <c r="AR507" i="18"/>
  <c r="BS61" i="18"/>
  <c r="AR359" i="18"/>
  <c r="T328" i="18"/>
  <c r="AR254" i="18"/>
  <c r="N329" i="18"/>
  <c r="N512" i="18"/>
  <c r="T248" i="18"/>
  <c r="T322" i="18"/>
  <c r="T396" i="18"/>
  <c r="AR469" i="18"/>
  <c r="AR506" i="18"/>
  <c r="A408" i="18"/>
  <c r="AR361" i="18"/>
  <c r="T287" i="18"/>
  <c r="AR471" i="18"/>
  <c r="T291" i="18"/>
  <c r="T472" i="18"/>
  <c r="AR436" i="18"/>
  <c r="T402" i="18"/>
  <c r="T254" i="18"/>
  <c r="AR402" i="18"/>
  <c r="AR508" i="18"/>
  <c r="T511" i="18"/>
  <c r="AR215" i="18"/>
  <c r="AR218" i="18"/>
  <c r="AR433" i="18"/>
  <c r="T213" i="18"/>
  <c r="G114" i="18"/>
  <c r="AR285" i="18"/>
  <c r="T469" i="18"/>
  <c r="T212" i="18"/>
  <c r="T475" i="18"/>
  <c r="AR291" i="18"/>
  <c r="AR248" i="18"/>
  <c r="AR322" i="18"/>
  <c r="AR396" i="18"/>
  <c r="T505" i="18"/>
  <c r="AR397" i="18"/>
  <c r="H365" i="18"/>
  <c r="A296" i="18"/>
  <c r="A481" i="18"/>
  <c r="AN330" i="18"/>
  <c r="T507" i="18"/>
  <c r="T471" i="18"/>
  <c r="AR324" i="18"/>
  <c r="AR365" i="18"/>
  <c r="T434" i="18"/>
  <c r="AR398" i="18"/>
  <c r="AR472" i="18"/>
  <c r="A479" i="18"/>
  <c r="AR288" i="18"/>
  <c r="AR328" i="18"/>
  <c r="T438" i="18"/>
  <c r="T360" i="18"/>
  <c r="T365" i="18"/>
  <c r="T249" i="18"/>
  <c r="AR325" i="18"/>
  <c r="T251" i="18"/>
  <c r="A370" i="18"/>
  <c r="A516" i="18"/>
  <c r="A333" i="18"/>
  <c r="AI256" i="18"/>
  <c r="H439" i="18"/>
  <c r="AI330" i="18"/>
  <c r="AR360" i="18"/>
  <c r="N292" i="18"/>
  <c r="N366" i="18"/>
  <c r="N439" i="18"/>
  <c r="T433" i="18"/>
  <c r="BS62" i="18"/>
  <c r="G113" i="18"/>
  <c r="N476" i="18"/>
  <c r="A297" i="18"/>
  <c r="AN477" i="18"/>
  <c r="AR323" i="18"/>
  <c r="A478" i="18"/>
  <c r="T215" i="18"/>
  <c r="AI441" i="18"/>
  <c r="AI293" i="18"/>
  <c r="T288" i="18"/>
  <c r="AR470" i="18"/>
  <c r="AR249" i="18"/>
  <c r="H403" i="18"/>
  <c r="A407" i="18"/>
  <c r="AR213" i="18"/>
  <c r="AR286" i="18"/>
  <c r="G112" i="18"/>
  <c r="BS30" i="18"/>
  <c r="BS31" i="18" s="1"/>
  <c r="BS43" i="18"/>
  <c r="BS46" i="18" s="1"/>
  <c r="BS54" i="18"/>
  <c r="BS55" i="18" s="1"/>
  <c r="T397" i="18"/>
  <c r="T506" i="18"/>
  <c r="N255" i="18"/>
  <c r="A294" i="18"/>
  <c r="G111" i="18"/>
  <c r="T323" i="18"/>
  <c r="T362" i="18"/>
  <c r="T325" i="18"/>
  <c r="A441" i="18"/>
  <c r="T508" i="18"/>
  <c r="A405" i="18"/>
  <c r="A331" i="18"/>
  <c r="T435" i="18"/>
  <c r="AR251" i="18"/>
  <c r="T399" i="18"/>
  <c r="H329" i="18"/>
  <c r="T470" i="18"/>
  <c r="AI367" i="18"/>
  <c r="H366" i="18"/>
  <c r="H255" i="18"/>
  <c r="H512" i="18"/>
  <c r="AR434" i="18"/>
  <c r="AI477" i="18"/>
  <c r="A443" i="18"/>
  <c r="K185" i="18"/>
  <c r="AO58" i="18" s="1"/>
  <c r="BS24" i="18"/>
  <c r="BS25" i="18" s="1"/>
  <c r="G176" i="18"/>
  <c r="G177" i="18" s="1"/>
  <c r="AN367" i="18"/>
  <c r="AN293" i="18"/>
  <c r="AN220" i="18"/>
  <c r="AN256" i="18"/>
  <c r="N403" i="18"/>
  <c r="AN404" i="18"/>
  <c r="AN441" i="18"/>
  <c r="AI254" i="18"/>
  <c r="H474" i="18"/>
  <c r="AI475" i="18"/>
  <c r="H290" i="18"/>
  <c r="AI439" i="18"/>
  <c r="AI402" i="18"/>
  <c r="H401" i="18"/>
  <c r="AI291" i="18"/>
  <c r="H437" i="18"/>
  <c r="H253" i="18"/>
  <c r="H364" i="18"/>
  <c r="AI328" i="18"/>
  <c r="AI365" i="18"/>
  <c r="H254" i="18"/>
  <c r="AI476" i="18"/>
  <c r="AI292" i="18"/>
  <c r="H328" i="18"/>
  <c r="H291" i="18"/>
  <c r="H438" i="18"/>
  <c r="AI403" i="18"/>
  <c r="AI255" i="18"/>
  <c r="AI366" i="18"/>
  <c r="AC300" i="18" l="1"/>
  <c r="AC448" i="18"/>
  <c r="AC374" i="18"/>
  <c r="AC337" i="18"/>
  <c r="AC227" i="18"/>
  <c r="AC520" i="18"/>
  <c r="A337" i="18"/>
  <c r="A520" i="18"/>
  <c r="AC263" i="18"/>
  <c r="A411" i="18"/>
  <c r="AC411" i="18"/>
  <c r="A484" i="18"/>
  <c r="A227" i="18"/>
  <c r="AC484" i="18"/>
  <c r="A263" i="18"/>
  <c r="A300" i="18"/>
  <c r="A374" i="18"/>
  <c r="A447" i="18"/>
  <c r="D231" i="18"/>
  <c r="AR440" i="18"/>
  <c r="H404" i="18"/>
  <c r="D342" i="18"/>
  <c r="D524" i="18"/>
  <c r="AI514" i="18"/>
  <c r="T366" i="18"/>
  <c r="H367" i="18"/>
  <c r="H477" i="18"/>
  <c r="AI221" i="18"/>
  <c r="D452" i="18"/>
  <c r="T512" i="18"/>
  <c r="T255" i="18"/>
  <c r="H220" i="18"/>
  <c r="H330" i="18"/>
  <c r="AR329" i="18"/>
  <c r="T476" i="18"/>
  <c r="T292" i="18"/>
  <c r="AI331" i="18"/>
  <c r="H513" i="18"/>
  <c r="AR219" i="18"/>
  <c r="T403" i="18"/>
  <c r="AR292" i="18"/>
  <c r="AI368" i="18"/>
  <c r="H256" i="18"/>
  <c r="D268" i="18"/>
  <c r="T439" i="18"/>
  <c r="AR476" i="18"/>
  <c r="T219" i="18"/>
  <c r="AR403" i="18"/>
  <c r="AR366" i="18"/>
  <c r="AR512" i="18"/>
  <c r="D305" i="18"/>
  <c r="H293" i="18"/>
  <c r="T329" i="18"/>
  <c r="AR255" i="18"/>
  <c r="D488" i="18"/>
  <c r="H440" i="18"/>
  <c r="AI442" i="18"/>
  <c r="AI294" i="18"/>
  <c r="D416" i="18"/>
  <c r="D379" i="18"/>
  <c r="AI405" i="18"/>
  <c r="AI257" i="18"/>
  <c r="AI478" i="18"/>
  <c r="D266" i="18" l="1"/>
  <c r="D233" i="18"/>
  <c r="D522" i="18"/>
  <c r="D303" i="18"/>
  <c r="D450" i="18"/>
  <c r="D229" i="18"/>
  <c r="D414" i="18"/>
  <c r="D340" i="18"/>
  <c r="D377" i="18"/>
  <c r="D486" i="18"/>
  <c r="AC228" i="18"/>
  <c r="H229" i="18" s="1"/>
  <c r="D344" i="18"/>
  <c r="AC376" i="18"/>
  <c r="H377" i="18" s="1"/>
  <c r="AC302" i="18"/>
  <c r="H303" i="18" s="1"/>
  <c r="A521" i="18"/>
  <c r="AC521" i="18"/>
  <c r="H522" i="18" s="1"/>
  <c r="AC413" i="18"/>
  <c r="H414" i="18" s="1"/>
  <c r="D230" i="18"/>
  <c r="A376" i="18"/>
  <c r="AC265" i="18"/>
  <c r="H266" i="18" s="1"/>
  <c r="AC449" i="18"/>
  <c r="H450" i="18" s="1"/>
  <c r="AC485" i="18"/>
  <c r="H486" i="18" s="1"/>
  <c r="AC339" i="18"/>
  <c r="H340" i="18" s="1"/>
  <c r="D454" i="18"/>
  <c r="D307" i="18"/>
  <c r="D490" i="18"/>
  <c r="D270" i="18"/>
  <c r="A449" i="18"/>
  <c r="A228" i="18"/>
  <c r="A485" i="18"/>
  <c r="A265" i="18"/>
  <c r="A302" i="18"/>
  <c r="D526" i="18"/>
  <c r="D418" i="18"/>
  <c r="D381" i="18"/>
  <c r="A339" i="18"/>
  <c r="A413" i="18"/>
  <c r="D523" i="18"/>
  <c r="D341" i="18"/>
  <c r="D267" i="18"/>
  <c r="D451" i="18"/>
  <c r="D378" i="18"/>
  <c r="D487" i="18"/>
  <c r="AH57" i="18"/>
  <c r="D304" i="18"/>
  <c r="D415" i="18"/>
  <c r="A235" i="18" l="1"/>
  <c r="AX43" i="18" s="1"/>
  <c r="AH59" i="18"/>
  <c r="AJ59" i="18" s="1"/>
  <c r="AJ57" i="18"/>
  <c r="A309" i="18"/>
  <c r="AX45" i="18" s="1"/>
  <c r="BU62" i="18" s="1"/>
  <c r="A492" i="18"/>
  <c r="AX50" i="18" s="1"/>
  <c r="A456" i="18"/>
  <c r="AX49" i="18" s="1"/>
  <c r="A383" i="18"/>
  <c r="AX47" i="18" s="1"/>
  <c r="BU64" i="18" s="1"/>
  <c r="A346" i="18"/>
  <c r="AX46" i="18" s="1"/>
  <c r="BU63" i="18" s="1"/>
  <c r="A420" i="18"/>
  <c r="AX48" i="18" s="1"/>
  <c r="AH55" i="18"/>
  <c r="AH58" i="18"/>
  <c r="AJ58" i="18" s="1"/>
  <c r="A528" i="18"/>
  <c r="AX51" i="18" s="1"/>
  <c r="BU65" i="18" s="1"/>
  <c r="AH56" i="18"/>
  <c r="AJ56" i="18" s="1"/>
  <c r="AO54" i="18"/>
  <c r="AO56" i="18" s="1"/>
  <c r="A272" i="18"/>
  <c r="AX44" i="18" s="1"/>
  <c r="BU61" i="18" l="1"/>
  <c r="BT61" i="18"/>
  <c r="BU59" i="18"/>
  <c r="BS59" i="18"/>
  <c r="G110" i="18"/>
  <c r="G120" i="18" s="1"/>
  <c r="X59" i="18" s="1"/>
  <c r="AJ55" i="18"/>
  <c r="AJ60" i="18" s="1"/>
  <c r="AH60" i="18"/>
  <c r="A1" i="18"/>
</calcChain>
</file>

<file path=xl/sharedStrings.xml><?xml version="1.0" encoding="utf-8"?>
<sst xmlns="http://schemas.openxmlformats.org/spreadsheetml/2006/main" count="2597" uniqueCount="1145">
  <si>
    <t>Transferred Course #</t>
  </si>
  <si>
    <t>Grade</t>
  </si>
  <si>
    <t>Course Names</t>
  </si>
  <si>
    <t>Level</t>
  </si>
  <si>
    <t>Career Development</t>
  </si>
  <si>
    <t>UD</t>
  </si>
  <si>
    <t>Tech. Society &amp; Culture</t>
  </si>
  <si>
    <t>Advanced Composition</t>
  </si>
  <si>
    <t>Credit Type</t>
  </si>
  <si>
    <t>Algebra for College Students</t>
  </si>
  <si>
    <t>MATH 221</t>
  </si>
  <si>
    <t>Stats for Decision Making</t>
  </si>
  <si>
    <t>Composition</t>
  </si>
  <si>
    <t>Computer Apps for Business</t>
  </si>
  <si>
    <t>Intro to Business and Tech</t>
  </si>
  <si>
    <t>Principles of Management</t>
  </si>
  <si>
    <t>Project Management</t>
  </si>
  <si>
    <t>College Data</t>
  </si>
  <si>
    <t>Date Evaluated</t>
  </si>
  <si>
    <t>Senior Project</t>
  </si>
  <si>
    <t>Date</t>
  </si>
  <si>
    <t xml:space="preserve">TALLY OF COURSE AREAS </t>
  </si>
  <si>
    <t>Upper Division transfer credit awarded</t>
  </si>
  <si>
    <t>Total</t>
  </si>
  <si>
    <t>Gen Ed</t>
  </si>
  <si>
    <t>Upper Division required credit remaining</t>
  </si>
  <si>
    <t>B/M/T</t>
  </si>
  <si>
    <t>Lower Division required credit remaining</t>
  </si>
  <si>
    <t>Totals</t>
  </si>
  <si>
    <t>ENGL112</t>
  </si>
  <si>
    <t>COMP100</t>
  </si>
  <si>
    <t>BUSN115</t>
  </si>
  <si>
    <t>Marketing</t>
  </si>
  <si>
    <t>ACCT212</t>
  </si>
  <si>
    <t>Financial Accounting</t>
  </si>
  <si>
    <t>MATH221</t>
  </si>
  <si>
    <t>ACCT304</t>
  </si>
  <si>
    <t>ACCT305</t>
  </si>
  <si>
    <t>ACCT312</t>
  </si>
  <si>
    <t>HSM310</t>
  </si>
  <si>
    <t>MGMT410</t>
  </si>
  <si>
    <t>ACCT346</t>
  </si>
  <si>
    <t>MGMT303</t>
  </si>
  <si>
    <t>MGMT404</t>
  </si>
  <si>
    <t>BUSN319</t>
  </si>
  <si>
    <t>COMP129</t>
  </si>
  <si>
    <t>COMP230</t>
  </si>
  <si>
    <t>SEC280</t>
  </si>
  <si>
    <t>HIT120</t>
  </si>
  <si>
    <t>BIOS105</t>
  </si>
  <si>
    <t>Trans</t>
  </si>
  <si>
    <t>DeVry</t>
  </si>
  <si>
    <t xml:space="preserve">Approved by: </t>
  </si>
  <si>
    <t>BUSN460</t>
  </si>
  <si>
    <t>POG</t>
  </si>
  <si>
    <t>Accred</t>
  </si>
  <si>
    <t>Official Transcript Rec'd</t>
  </si>
  <si>
    <t>S/Q</t>
  </si>
  <si>
    <t>Credit Awarded</t>
  </si>
  <si>
    <t>Data Analysis w/Spreadsheets</t>
  </si>
  <si>
    <t>Course Recommendations:</t>
  </si>
  <si>
    <t xml:space="preserve">Term: </t>
  </si>
  <si>
    <t>Y</t>
  </si>
  <si>
    <t>N</t>
  </si>
  <si>
    <t>Y/Y</t>
  </si>
  <si>
    <t>Y/N</t>
  </si>
  <si>
    <t>N/Y</t>
  </si>
  <si>
    <t>N/N</t>
  </si>
  <si>
    <t>Informal</t>
  </si>
  <si>
    <t>MSA</t>
  </si>
  <si>
    <t>SAC</t>
  </si>
  <si>
    <t>NWC</t>
  </si>
  <si>
    <t>NEA</t>
  </si>
  <si>
    <t>WAC</t>
  </si>
  <si>
    <t>ACICS</t>
  </si>
  <si>
    <t>COE</t>
  </si>
  <si>
    <t>ACE</t>
  </si>
  <si>
    <t>NACES</t>
  </si>
  <si>
    <t>S</t>
  </si>
  <si>
    <t>Q</t>
  </si>
  <si>
    <t>Q/S</t>
  </si>
  <si>
    <t>Option 1- General Technical Option</t>
  </si>
  <si>
    <t>Option 2- BSBA Concentrations</t>
  </si>
  <si>
    <t>Undecided</t>
  </si>
  <si>
    <t>NOT ELIGIBLE FOR BSTM</t>
  </si>
  <si>
    <t>CICIC</t>
  </si>
  <si>
    <t>REGENTS</t>
  </si>
  <si>
    <t>CLEP</t>
  </si>
  <si>
    <t>COMPTIA</t>
  </si>
  <si>
    <t>NONE</t>
  </si>
  <si>
    <t>Bachelor of Science in Technical Management</t>
  </si>
  <si>
    <t>DeVry University Registrar Services - Transcript Evaluation</t>
  </si>
  <si>
    <t>AP</t>
  </si>
  <si>
    <t>Electives</t>
  </si>
  <si>
    <t>Tech. Spec.</t>
  </si>
  <si>
    <t>Pre-Calculus</t>
  </si>
  <si>
    <t>Applied Calculus I</t>
  </si>
  <si>
    <t>College</t>
  </si>
  <si>
    <t>&lt;- Destination Cell</t>
  </si>
  <si>
    <t>DDL value 1</t>
  </si>
  <si>
    <t>DDL value 2</t>
  </si>
  <si>
    <t>DDL value 3</t>
  </si>
  <si>
    <t>Using Forms Toolbar</t>
  </si>
  <si>
    <t>DDL value 4</t>
  </si>
  <si>
    <t>Q. Hrs</t>
  </si>
  <si>
    <t>Sm.Hrs</t>
  </si>
  <si>
    <t>Option 3- Criminal Justice</t>
  </si>
  <si>
    <t>Accounting^</t>
  </si>
  <si>
    <t>Health Services Management^</t>
  </si>
  <si>
    <t>Human Resource Management^</t>
  </si>
  <si>
    <t>Project Management^</t>
  </si>
  <si>
    <t>Sales and Marketing^</t>
  </si>
  <si>
    <t>Finance^</t>
  </si>
  <si>
    <t>Small Business Mgmt &amp; Entrepreneurship^</t>
  </si>
  <si>
    <t>Hospitality Management^</t>
  </si>
  <si>
    <t>Criminal Justice^</t>
  </si>
  <si>
    <t>P</t>
  </si>
  <si>
    <t>OPOG</t>
  </si>
  <si>
    <t>POLI332</t>
  </si>
  <si>
    <t>Sum</t>
  </si>
  <si>
    <t>GEN ED</t>
  </si>
  <si>
    <t>BMT</t>
  </si>
  <si>
    <t>Tech</t>
  </si>
  <si>
    <t>Elective</t>
  </si>
  <si>
    <t>UD Tally</t>
  </si>
  <si>
    <t>SUM</t>
  </si>
  <si>
    <t>LD Tally</t>
  </si>
  <si>
    <t>College 1</t>
  </si>
  <si>
    <t>Semester/LD</t>
  </si>
  <si>
    <t>GEN ED BUCKET</t>
  </si>
  <si>
    <t>sum</t>
  </si>
  <si>
    <t>BMT BUCKET</t>
  </si>
  <si>
    <t>TECH BUCKET</t>
  </si>
  <si>
    <t>ELECTIVE BUCKET</t>
  </si>
  <si>
    <t>School 1 Total</t>
  </si>
  <si>
    <t>Semester/UD</t>
  </si>
  <si>
    <t>College 2</t>
  </si>
  <si>
    <t>School 2 Total</t>
  </si>
  <si>
    <t>TECH</t>
  </si>
  <si>
    <t>ELECTIVE</t>
  </si>
  <si>
    <t>College 3</t>
  </si>
  <si>
    <t>School 3 Total</t>
  </si>
  <si>
    <t>College 4</t>
  </si>
  <si>
    <t>School 4 Total</t>
  </si>
  <si>
    <t>College 5</t>
  </si>
  <si>
    <t>School 5 Total</t>
  </si>
  <si>
    <t>College 6</t>
  </si>
  <si>
    <t>School 6 Total</t>
  </si>
  <si>
    <t>College 7</t>
  </si>
  <si>
    <t>School 7 Total</t>
  </si>
  <si>
    <t>College 8</t>
  </si>
  <si>
    <t>School 8 Total</t>
  </si>
  <si>
    <t>College 9</t>
  </si>
  <si>
    <t>School 9 Total</t>
  </si>
  <si>
    <t>ACCT429</t>
  </si>
  <si>
    <t>ACCT444</t>
  </si>
  <si>
    <t>ACCT451</t>
  </si>
  <si>
    <t>MATH114</t>
  </si>
  <si>
    <t>MATH190</t>
  </si>
  <si>
    <t>MATH260</t>
  </si>
  <si>
    <t>SCI204</t>
  </si>
  <si>
    <t>SCI214</t>
  </si>
  <si>
    <t>SCI224</t>
  </si>
  <si>
    <t>SCI228</t>
  </si>
  <si>
    <t>BIOS140</t>
  </si>
  <si>
    <t>PHYS216</t>
  </si>
  <si>
    <t>CARD405</t>
  </si>
  <si>
    <t>CARD415</t>
  </si>
  <si>
    <t>ENGL135</t>
  </si>
  <si>
    <t>BIS155</t>
  </si>
  <si>
    <t>BUSN412</t>
  </si>
  <si>
    <t>BUSN420</t>
  </si>
  <si>
    <t>MGMT340</t>
  </si>
  <si>
    <t>ACCT216</t>
  </si>
  <si>
    <t>ACCT217</t>
  </si>
  <si>
    <t>ACCT224</t>
  </si>
  <si>
    <t>ACCT244</t>
  </si>
  <si>
    <t>ACCT251</t>
  </si>
  <si>
    <t>ACCT301</t>
  </si>
  <si>
    <t>ACCT324</t>
  </si>
  <si>
    <t>ACCT344</t>
  </si>
  <si>
    <t>ACCT349</t>
  </si>
  <si>
    <t>ACCT352</t>
  </si>
  <si>
    <t>ACCT405</t>
  </si>
  <si>
    <t>ACCT424</t>
  </si>
  <si>
    <t>ACCT434</t>
  </si>
  <si>
    <t>BIOS135</t>
  </si>
  <si>
    <t>BIOS260</t>
  </si>
  <si>
    <t>BIOS275</t>
  </si>
  <si>
    <t>BIS245</t>
  </si>
  <si>
    <t>BIS261</t>
  </si>
  <si>
    <t>BIS311</t>
  </si>
  <si>
    <t>BIS325</t>
  </si>
  <si>
    <t>BIS345</t>
  </si>
  <si>
    <t>BIS360</t>
  </si>
  <si>
    <t>BIS445</t>
  </si>
  <si>
    <t>BIS450</t>
  </si>
  <si>
    <t>BMET436</t>
  </si>
  <si>
    <t>BUSN258</t>
  </si>
  <si>
    <t>BUSN278</t>
  </si>
  <si>
    <t>BUSN379</t>
  </si>
  <si>
    <t>BUSN380</t>
  </si>
  <si>
    <t>BUSN462</t>
  </si>
  <si>
    <t>BUSN463</t>
  </si>
  <si>
    <t>CARD205</t>
  </si>
  <si>
    <t>CCSI330</t>
  </si>
  <si>
    <t>CCSI360</t>
  </si>
  <si>
    <t>CCSI410</t>
  </si>
  <si>
    <t>CCSI460</t>
  </si>
  <si>
    <t>CIS115</t>
  </si>
  <si>
    <t>CIS170A</t>
  </si>
  <si>
    <t>CIS170B</t>
  </si>
  <si>
    <t>CIS170C</t>
  </si>
  <si>
    <t>CIS206</t>
  </si>
  <si>
    <t>CIS246</t>
  </si>
  <si>
    <t>CIS247A</t>
  </si>
  <si>
    <t>CIS247B</t>
  </si>
  <si>
    <t>CIS247C</t>
  </si>
  <si>
    <t>CIS321</t>
  </si>
  <si>
    <t>CIS336</t>
  </si>
  <si>
    <t>CIS339</t>
  </si>
  <si>
    <t>CIS355A</t>
  </si>
  <si>
    <t>CIS355B</t>
  </si>
  <si>
    <t>CIS363A</t>
  </si>
  <si>
    <t>CIS363B</t>
  </si>
  <si>
    <t>CIS407A</t>
  </si>
  <si>
    <t>CIS407B</t>
  </si>
  <si>
    <t>CIS470</t>
  </si>
  <si>
    <t>CIS474</t>
  </si>
  <si>
    <t>CIS477</t>
  </si>
  <si>
    <t>COLL148</t>
  </si>
  <si>
    <t>COMP122</t>
  </si>
  <si>
    <t>COMP220</t>
  </si>
  <si>
    <t>CRMJ300</t>
  </si>
  <si>
    <t>CRMJ310</t>
  </si>
  <si>
    <t>CRMJ315</t>
  </si>
  <si>
    <t>CRMJ320</t>
  </si>
  <si>
    <t>CRMJ400</t>
  </si>
  <si>
    <t>CRMJ410</t>
  </si>
  <si>
    <t>CRMJ415</t>
  </si>
  <si>
    <t>CRMJ420</t>
  </si>
  <si>
    <t>CRMJ425</t>
  </si>
  <si>
    <t>CRMJ430</t>
  </si>
  <si>
    <t>CRMJ450</t>
  </si>
  <si>
    <t>DBM405A</t>
  </si>
  <si>
    <t>DBM405B</t>
  </si>
  <si>
    <t>DBM438</t>
  </si>
  <si>
    <t>DBM449</t>
  </si>
  <si>
    <t>DHTI202</t>
  </si>
  <si>
    <t>DHTI204</t>
  </si>
  <si>
    <t>ECET110</t>
  </si>
  <si>
    <t>ECET210</t>
  </si>
  <si>
    <t>ECET220</t>
  </si>
  <si>
    <t>ECET230</t>
  </si>
  <si>
    <t>ECET299</t>
  </si>
  <si>
    <t>ECET310</t>
  </si>
  <si>
    <t>ECET330</t>
  </si>
  <si>
    <t>ECET340</t>
  </si>
  <si>
    <t>ECET350</t>
  </si>
  <si>
    <t>ECET360</t>
  </si>
  <si>
    <t>ECET365</t>
  </si>
  <si>
    <t>ECET370</t>
  </si>
  <si>
    <t>ECET375</t>
  </si>
  <si>
    <t>ECET380</t>
  </si>
  <si>
    <t>ECET402</t>
  </si>
  <si>
    <t>ECET405</t>
  </si>
  <si>
    <t>ECET410</t>
  </si>
  <si>
    <t>ECET420</t>
  </si>
  <si>
    <t>ECET425</t>
  </si>
  <si>
    <t>ECET430</t>
  </si>
  <si>
    <t>ECET450</t>
  </si>
  <si>
    <t>ECET460</t>
  </si>
  <si>
    <t>ECET465</t>
  </si>
  <si>
    <t>ECET490</t>
  </si>
  <si>
    <t>ECET492L</t>
  </si>
  <si>
    <t>ECET493L</t>
  </si>
  <si>
    <t>ECET494L</t>
  </si>
  <si>
    <t>ECOM210</t>
  </si>
  <si>
    <t>ECOM340</t>
  </si>
  <si>
    <t>ECON312</t>
  </si>
  <si>
    <t>ECON315</t>
  </si>
  <si>
    <t>ECT114</t>
  </si>
  <si>
    <t>ECT122</t>
  </si>
  <si>
    <t>ECT125</t>
  </si>
  <si>
    <t>ECT246</t>
  </si>
  <si>
    <t>ECT253</t>
  </si>
  <si>
    <t>ECT263</t>
  </si>
  <si>
    <t>ECT264</t>
  </si>
  <si>
    <t>ECT266</t>
  </si>
  <si>
    <t>ECT270</t>
  </si>
  <si>
    <t>ECT284</t>
  </si>
  <si>
    <t>ECT295L</t>
  </si>
  <si>
    <t>ENGL206</t>
  </si>
  <si>
    <t>ENGL216</t>
  </si>
  <si>
    <t>ENGL219</t>
  </si>
  <si>
    <t>ENGL227</t>
  </si>
  <si>
    <t>ENGL230</t>
  </si>
  <si>
    <t>ESYS306</t>
  </si>
  <si>
    <t>ESYS410</t>
  </si>
  <si>
    <t>ESYS430</t>
  </si>
  <si>
    <t>FIN351</t>
  </si>
  <si>
    <t>FIN364</t>
  </si>
  <si>
    <t>FIN382</t>
  </si>
  <si>
    <t>FIN385</t>
  </si>
  <si>
    <t>FIN417</t>
  </si>
  <si>
    <t>FIN426</t>
  </si>
  <si>
    <t>FIN463</t>
  </si>
  <si>
    <t>GMD311</t>
  </si>
  <si>
    <t>GMD341</t>
  </si>
  <si>
    <t>GMD371</t>
  </si>
  <si>
    <t>GMD411</t>
  </si>
  <si>
    <t>GMD451</t>
  </si>
  <si>
    <t>GSP240</t>
  </si>
  <si>
    <t>GSP340</t>
  </si>
  <si>
    <t>GSP410</t>
  </si>
  <si>
    <t>GSP420</t>
  </si>
  <si>
    <t>GSP494</t>
  </si>
  <si>
    <t>GSP497</t>
  </si>
  <si>
    <t>HIM335</t>
  </si>
  <si>
    <t>HIM355</t>
  </si>
  <si>
    <t>HIM370</t>
  </si>
  <si>
    <t>HIM410</t>
  </si>
  <si>
    <t>HIM420</t>
  </si>
  <si>
    <t>HIM435</t>
  </si>
  <si>
    <t>HIM460</t>
  </si>
  <si>
    <t>HIS410</t>
  </si>
  <si>
    <t>HIS420</t>
  </si>
  <si>
    <t>HIT141</t>
  </si>
  <si>
    <t>HIT170</t>
  </si>
  <si>
    <t>HIT211</t>
  </si>
  <si>
    <t>HIT220</t>
  </si>
  <si>
    <t>HIT230</t>
  </si>
  <si>
    <t>HRM320</t>
  </si>
  <si>
    <t>HRM330</t>
  </si>
  <si>
    <t>HRM340</t>
  </si>
  <si>
    <t>HRM410</t>
  </si>
  <si>
    <t>HRM420</t>
  </si>
  <si>
    <t>HRM430</t>
  </si>
  <si>
    <t>HSM320</t>
  </si>
  <si>
    <t>HSM330</t>
  </si>
  <si>
    <t>HSM340</t>
  </si>
  <si>
    <t>HSM410</t>
  </si>
  <si>
    <t>HSM420</t>
  </si>
  <si>
    <t>HSM430</t>
  </si>
  <si>
    <t>HUMN303</t>
  </si>
  <si>
    <t>INTP491</t>
  </si>
  <si>
    <t>INTP492</t>
  </si>
  <si>
    <t>LAWS310</t>
  </si>
  <si>
    <t>LAWS420</t>
  </si>
  <si>
    <t>MATH104</t>
  </si>
  <si>
    <t>MATH233</t>
  </si>
  <si>
    <t>MATH270</t>
  </si>
  <si>
    <t>MATH325</t>
  </si>
  <si>
    <t>MATH450</t>
  </si>
  <si>
    <t>MATH451</t>
  </si>
  <si>
    <t>MDD310</t>
  </si>
  <si>
    <t>MDD340</t>
  </si>
  <si>
    <t>MDD410</t>
  </si>
  <si>
    <t>MDD460</t>
  </si>
  <si>
    <t>MDD461</t>
  </si>
  <si>
    <t>MGMT408</t>
  </si>
  <si>
    <t>MKTG310</t>
  </si>
  <si>
    <t>MKTG320</t>
  </si>
  <si>
    <t>MKTG410</t>
  </si>
  <si>
    <t>MKTG420</t>
  </si>
  <si>
    <t>MKTG430</t>
  </si>
  <si>
    <t>NETW202</t>
  </si>
  <si>
    <t>NETW204</t>
  </si>
  <si>
    <t>NETW206</t>
  </si>
  <si>
    <t>NETW208</t>
  </si>
  <si>
    <t>NETW230</t>
  </si>
  <si>
    <t>NETW240</t>
  </si>
  <si>
    <t>NETW250</t>
  </si>
  <si>
    <t>NETW310</t>
  </si>
  <si>
    <t>NETW320</t>
  </si>
  <si>
    <t>NETW360</t>
  </si>
  <si>
    <t>NETW410</t>
  </si>
  <si>
    <t>NETW420</t>
  </si>
  <si>
    <t>NETW471</t>
  </si>
  <si>
    <t>NETW490</t>
  </si>
  <si>
    <t>NETW494</t>
  </si>
  <si>
    <t>NETW497</t>
  </si>
  <si>
    <t>PHYS204</t>
  </si>
  <si>
    <t>PHYS310</t>
  </si>
  <si>
    <t>PHYS320</t>
  </si>
  <si>
    <t>POLI330</t>
  </si>
  <si>
    <t>POLI410</t>
  </si>
  <si>
    <t>PROJ330</t>
  </si>
  <si>
    <t>PROJ410</t>
  </si>
  <si>
    <t>PROJ420</t>
  </si>
  <si>
    <t>PROJ430</t>
  </si>
  <si>
    <t>PSYC110</t>
  </si>
  <si>
    <t>PSYC285</t>
  </si>
  <si>
    <t>PSYC305</t>
  </si>
  <si>
    <t>PSYC307</t>
  </si>
  <si>
    <t>PSYC315</t>
  </si>
  <si>
    <t>SAI430</t>
  </si>
  <si>
    <t>SAI440</t>
  </si>
  <si>
    <t>SAI460</t>
  </si>
  <si>
    <t>SBE310</t>
  </si>
  <si>
    <t>SBE330</t>
  </si>
  <si>
    <t>SBE420</t>
  </si>
  <si>
    <t>SBE430</t>
  </si>
  <si>
    <t>SBE440</t>
  </si>
  <si>
    <t>SEC340</t>
  </si>
  <si>
    <t>SEC360</t>
  </si>
  <si>
    <t>SEC370</t>
  </si>
  <si>
    <t>SEC440</t>
  </si>
  <si>
    <t>SEC450</t>
  </si>
  <si>
    <t>SOCS185</t>
  </si>
  <si>
    <t>SOCS187</t>
  </si>
  <si>
    <t>SOCS190</t>
  </si>
  <si>
    <t>SOCS315</t>
  </si>
  <si>
    <t>SOCS335</t>
  </si>
  <si>
    <t>SOCS350</t>
  </si>
  <si>
    <t>SOCS410</t>
  </si>
  <si>
    <t>SPCH275</t>
  </si>
  <si>
    <t>SPCH277</t>
  </si>
  <si>
    <t>SPCH279</t>
  </si>
  <si>
    <t>TC160</t>
  </si>
  <si>
    <t>TC220</t>
  </si>
  <si>
    <t>TC310</t>
  </si>
  <si>
    <t>TC320</t>
  </si>
  <si>
    <t>TC360</t>
  </si>
  <si>
    <t>TC420</t>
  </si>
  <si>
    <t>TC430</t>
  </si>
  <si>
    <t>TC440</t>
  </si>
  <si>
    <t>TC450</t>
  </si>
  <si>
    <t>WBG310</t>
  </si>
  <si>
    <t>WBG340</t>
  </si>
  <si>
    <t>WBG370</t>
  </si>
  <si>
    <t>WBG410</t>
  </si>
  <si>
    <t>WBG450</t>
  </si>
  <si>
    <t>WDD420</t>
  </si>
  <si>
    <t>WEB320</t>
  </si>
  <si>
    <t>WEB375</t>
  </si>
  <si>
    <t>WEB460</t>
  </si>
  <si>
    <t>WGD201</t>
  </si>
  <si>
    <t>WGD205</t>
  </si>
  <si>
    <t>WGD210</t>
  </si>
  <si>
    <t>WGD229</t>
  </si>
  <si>
    <t>WGD235</t>
  </si>
  <si>
    <t>WGD242</t>
  </si>
  <si>
    <t>WGD260</t>
  </si>
  <si>
    <t>NAME:</t>
  </si>
  <si>
    <t>GEN ED SOC SCI</t>
  </si>
  <si>
    <t>ENGL PLACE</t>
  </si>
  <si>
    <t>MATH PLACE</t>
  </si>
  <si>
    <t>Communications Course</t>
  </si>
  <si>
    <t>ENGL220H</t>
  </si>
  <si>
    <t>GEN ED ELECTIVE</t>
  </si>
  <si>
    <t>GEN ED HUMN</t>
  </si>
  <si>
    <t>U/D GEN ED SOC SCI</t>
  </si>
  <si>
    <t>U/D GEN ED HUMN</t>
  </si>
  <si>
    <t>U/D GEN ED COMM</t>
  </si>
  <si>
    <t>U/D ELECTIVE</t>
  </si>
  <si>
    <t>U/D BMT ELECTIVE</t>
  </si>
  <si>
    <t>U/D TECH ELECTIVE</t>
  </si>
  <si>
    <t>Course Opt.</t>
  </si>
  <si>
    <t>ENGL NEXT</t>
  </si>
  <si>
    <t>MATH NEXT</t>
  </si>
  <si>
    <t>U/D GEN ED ELECTIVE</t>
  </si>
  <si>
    <t xml:space="preserve">      DSI#:     </t>
  </si>
  <si>
    <t>ACCSC</t>
  </si>
  <si>
    <t>AACRAO</t>
  </si>
  <si>
    <t>EC</t>
  </si>
  <si>
    <t>FCSA</t>
  </si>
  <si>
    <t>AICE</t>
  </si>
  <si>
    <t>ICAS</t>
  </si>
  <si>
    <t>DSST</t>
  </si>
  <si>
    <t>BIOS195</t>
  </si>
  <si>
    <t>BMET453</t>
  </si>
  <si>
    <t>BMET454</t>
  </si>
  <si>
    <t>BUSN 460♦</t>
  </si>
  <si>
    <t>BUSN 462/463♦</t>
  </si>
  <si>
    <t>Senior Project♦</t>
  </si>
  <si>
    <t>Senior Project I/II♦</t>
  </si>
  <si>
    <t>SCI204♦</t>
  </si>
  <si>
    <t>SCI214♦</t>
  </si>
  <si>
    <t>SCI224♦</t>
  </si>
  <si>
    <t>SCI228♦</t>
  </si>
  <si>
    <t>BIOS105♦</t>
  </si>
  <si>
    <t>BIOS135♦</t>
  </si>
  <si>
    <t>BIOS140♦</t>
  </si>
  <si>
    <t>PHYS216♦</t>
  </si>
  <si>
    <t>GSP111</t>
  </si>
  <si>
    <t>GSP115</t>
  </si>
  <si>
    <t>GSP125</t>
  </si>
  <si>
    <t>GSP215</t>
  </si>
  <si>
    <t>GSP221</t>
  </si>
  <si>
    <t>GSP261</t>
  </si>
  <si>
    <t>GSP281</t>
  </si>
  <si>
    <t>GSP295</t>
  </si>
  <si>
    <t>GSP315</t>
  </si>
  <si>
    <t>GSP321</t>
  </si>
  <si>
    <t>GSP361</t>
  </si>
  <si>
    <t>GSP362</t>
  </si>
  <si>
    <t>GSP381</t>
  </si>
  <si>
    <t>GSP390</t>
  </si>
  <si>
    <t>GSP465</t>
  </si>
  <si>
    <t>GSP470</t>
  </si>
  <si>
    <t>GSP475</t>
  </si>
  <si>
    <t>GSP480</t>
  </si>
  <si>
    <t>Official Tally</t>
  </si>
  <si>
    <t>Unofficial</t>
  </si>
  <si>
    <t>BIOS251</t>
  </si>
  <si>
    <t>BIOS252</t>
  </si>
  <si>
    <t>BIOS255</t>
  </si>
  <si>
    <t>BIOS256</t>
  </si>
  <si>
    <t>BIOS271</t>
  </si>
  <si>
    <t>BIOS272</t>
  </si>
  <si>
    <t>HUMS480</t>
  </si>
  <si>
    <t>JADM100</t>
  </si>
  <si>
    <t>JADM110</t>
  </si>
  <si>
    <t>JADM120</t>
  </si>
  <si>
    <t>JADM200</t>
  </si>
  <si>
    <t>JADM210</t>
  </si>
  <si>
    <t>JADM220</t>
  </si>
  <si>
    <t>JADM230</t>
  </si>
  <si>
    <t>JADM240</t>
  </si>
  <si>
    <t>JADM250</t>
  </si>
  <si>
    <t>JADM260</t>
  </si>
  <si>
    <t>JADM270</t>
  </si>
  <si>
    <t>JADM280</t>
  </si>
  <si>
    <t>JADM300</t>
  </si>
  <si>
    <t>JADM310</t>
  </si>
  <si>
    <t>JADM320</t>
  </si>
  <si>
    <t>JADM330</t>
  </si>
  <si>
    <t>JADM340</t>
  </si>
  <si>
    <t>JADM350</t>
  </si>
  <si>
    <t>JADM400</t>
  </si>
  <si>
    <t>JADM403</t>
  </si>
  <si>
    <t>JADM407</t>
  </si>
  <si>
    <t>JADM410</t>
  </si>
  <si>
    <t>JADM413</t>
  </si>
  <si>
    <t>JADM417</t>
  </si>
  <si>
    <t>JADM420</t>
  </si>
  <si>
    <t>JADM423</t>
  </si>
  <si>
    <t>JADM427</t>
  </si>
  <si>
    <t>JADM430</t>
  </si>
  <si>
    <t>JADM435</t>
  </si>
  <si>
    <t>JADM445</t>
  </si>
  <si>
    <t>JADM450</t>
  </si>
  <si>
    <t>JADM455</t>
  </si>
  <si>
    <t>JADM460</t>
  </si>
  <si>
    <t>JADM465</t>
  </si>
  <si>
    <t>JADM470</t>
  </si>
  <si>
    <t>JADM475</t>
  </si>
  <si>
    <t>JADM490</t>
  </si>
  <si>
    <t>JADM494</t>
  </si>
  <si>
    <t>NETW430</t>
  </si>
  <si>
    <t>WGD232</t>
  </si>
  <si>
    <t>Additional DeVry or transfer coursework selected to meet min. requirements with a minimum of 6 sem. credits in each of: Communication, Humanities, Math and Natural Science, Social Sciences</t>
  </si>
  <si>
    <t>ECET301</t>
  </si>
  <si>
    <t>ECON410</t>
  </si>
  <si>
    <t>MKTG440</t>
  </si>
  <si>
    <t>REET300</t>
  </si>
  <si>
    <t>REET420</t>
  </si>
  <si>
    <t>REET425</t>
  </si>
  <si>
    <t>SOCS325</t>
  </si>
  <si>
    <t>SUST310</t>
  </si>
  <si>
    <t>SUST320</t>
  </si>
  <si>
    <t>SUST410</t>
  </si>
  <si>
    <t>CHEM120</t>
  </si>
  <si>
    <t>CHEM120♦</t>
  </si>
  <si>
    <t>NY - Bachelor of Professional Studies in Technical Management</t>
  </si>
  <si>
    <t>OH - Bachelor of Technical Management</t>
  </si>
  <si>
    <t>ACCT439</t>
  </si>
  <si>
    <t>ACCT440</t>
  </si>
  <si>
    <t>COMM491</t>
  </si>
  <si>
    <t>COMM492</t>
  </si>
  <si>
    <t>NETW203</t>
  </si>
  <si>
    <t>NETW205</t>
  </si>
  <si>
    <t>NETW207</t>
  </si>
  <si>
    <t>NETW209</t>
  </si>
  <si>
    <t>SEC453</t>
  </si>
  <si>
    <t>MGMT330</t>
  </si>
  <si>
    <t>SUST420</t>
  </si>
  <si>
    <t>AUCC</t>
  </si>
  <si>
    <t>ACCC</t>
  </si>
  <si>
    <t>Microsoft</t>
  </si>
  <si>
    <t>CORP</t>
  </si>
  <si>
    <t>Total Credit Hours Transferred for Official Tally</t>
  </si>
  <si>
    <t>BUSN350</t>
  </si>
  <si>
    <t>ECT109</t>
  </si>
  <si>
    <t>ACCT461</t>
  </si>
  <si>
    <t>ETHC232</t>
  </si>
  <si>
    <t>ETHC445</t>
  </si>
  <si>
    <t>HIST225</t>
  </si>
  <si>
    <t>HIST405</t>
  </si>
  <si>
    <t>HIST410</t>
  </si>
  <si>
    <t>HIST412</t>
  </si>
  <si>
    <t>HIST415</t>
  </si>
  <si>
    <t>HIST417</t>
  </si>
  <si>
    <t>HOSP310</t>
  </si>
  <si>
    <t>HOSP320</t>
  </si>
  <si>
    <t>HOSP330</t>
  </si>
  <si>
    <t>HOSP410</t>
  </si>
  <si>
    <t>HOSP420</t>
  </si>
  <si>
    <t>HOSP440</t>
  </si>
  <si>
    <t>HOSP450</t>
  </si>
  <si>
    <t>LAS432</t>
  </si>
  <si>
    <t>LTRE421</t>
  </si>
  <si>
    <t>LTRE422</t>
  </si>
  <si>
    <t>LTRE424</t>
  </si>
  <si>
    <t>LTRE427</t>
  </si>
  <si>
    <t>LTRE428</t>
  </si>
  <si>
    <t>PHIL447</t>
  </si>
  <si>
    <t>PHIL449</t>
  </si>
  <si>
    <t>RELI448</t>
  </si>
  <si>
    <t>SEC310</t>
  </si>
  <si>
    <t>SEC320</t>
  </si>
  <si>
    <t>SEC330</t>
  </si>
  <si>
    <t>SEC410</t>
  </si>
  <si>
    <t>SEC415</t>
  </si>
  <si>
    <t>SEC420</t>
  </si>
  <si>
    <t>ECET495</t>
  </si>
  <si>
    <t>ECET497</t>
  </si>
  <si>
    <t>HUMN460SA</t>
  </si>
  <si>
    <t>CISCO</t>
  </si>
  <si>
    <t>CC</t>
  </si>
  <si>
    <t>COMM 1TR</t>
  </si>
  <si>
    <t>COMM 2TR</t>
  </si>
  <si>
    <t>COMM 3TR</t>
  </si>
  <si>
    <t>COMM 4TR</t>
  </si>
  <si>
    <t>ENGL 1TR</t>
  </si>
  <si>
    <t>ENGL 2TR</t>
  </si>
  <si>
    <t>ENGL 3TR</t>
  </si>
  <si>
    <t>ENGL 4TR</t>
  </si>
  <si>
    <t>SPCH 1TR</t>
  </si>
  <si>
    <t>SPCH 2TR</t>
  </si>
  <si>
    <t>SPCH 3TR</t>
  </si>
  <si>
    <t>SPCH 4TR</t>
  </si>
  <si>
    <t>TC 1TR</t>
  </si>
  <si>
    <t>TC 2TR</t>
  </si>
  <si>
    <t>TC 3TR</t>
  </si>
  <si>
    <t>TC 4TR</t>
  </si>
  <si>
    <t>ECON 1TR</t>
  </si>
  <si>
    <t>ECON 2TR</t>
  </si>
  <si>
    <t>ECON 3TR</t>
  </si>
  <si>
    <t>ECON 4TR</t>
  </si>
  <si>
    <t>HUMS 1TR</t>
  </si>
  <si>
    <t>HUMS 2TR</t>
  </si>
  <si>
    <t>HUMS 3TR</t>
  </si>
  <si>
    <t>HUMS 4TR</t>
  </si>
  <si>
    <t>LAWS 1TR</t>
  </si>
  <si>
    <t>LAWS 2TR</t>
  </si>
  <si>
    <t>LAWS 3TR</t>
  </si>
  <si>
    <t>LAWS 4TR</t>
  </si>
  <si>
    <t>POLI 1TR</t>
  </si>
  <si>
    <t>POLI 2TR</t>
  </si>
  <si>
    <t>POLI 3TR</t>
  </si>
  <si>
    <t>POLI 4TR</t>
  </si>
  <si>
    <t>PSYC 1TR</t>
  </si>
  <si>
    <t>PSYC 2TR</t>
  </si>
  <si>
    <t>PSYC 3TR</t>
  </si>
  <si>
    <t>PSYC 4TR</t>
  </si>
  <si>
    <t>SOCS 1TR</t>
  </si>
  <si>
    <t>SOCS 2TR</t>
  </si>
  <si>
    <t>SOCS 3TR</t>
  </si>
  <si>
    <t>SOCS 4TR</t>
  </si>
  <si>
    <t>ETHC 1TR</t>
  </si>
  <si>
    <t>ETHC 2TR</t>
  </si>
  <si>
    <t>ETHC 3TR</t>
  </si>
  <si>
    <t>ETHC 4TR</t>
  </si>
  <si>
    <t>HIST 1TR</t>
  </si>
  <si>
    <t>HIST 2TR</t>
  </si>
  <si>
    <t>HIST 3TR</t>
  </si>
  <si>
    <t>HIST 4TR</t>
  </si>
  <si>
    <t>HUMN 1TR</t>
  </si>
  <si>
    <t>HUMN 2TR</t>
  </si>
  <si>
    <t>HUMN 3TR</t>
  </si>
  <si>
    <t>HUMN 4TR</t>
  </si>
  <si>
    <t>LAS 1TR</t>
  </si>
  <si>
    <t>LAS 2TR</t>
  </si>
  <si>
    <t>LAS 3TR</t>
  </si>
  <si>
    <t>LAS 4TR</t>
  </si>
  <si>
    <t>LTRE 1TR</t>
  </si>
  <si>
    <t>LTRE 2TR</t>
  </si>
  <si>
    <t>LTRE 3TR</t>
  </si>
  <si>
    <t>LTRE 4TR</t>
  </si>
  <si>
    <t>PHIL 1TR</t>
  </si>
  <si>
    <t>PHIL 2TR</t>
  </si>
  <si>
    <t>PHIL 3TR</t>
  </si>
  <si>
    <t>PHIL 4TR</t>
  </si>
  <si>
    <t>RELI 1TR</t>
  </si>
  <si>
    <t>RELI 2TR</t>
  </si>
  <si>
    <t>RELI 3TR</t>
  </si>
  <si>
    <t>RELI 4TR</t>
  </si>
  <si>
    <t>BIOS 1TR</t>
  </si>
  <si>
    <t>BIOS 2TR</t>
  </si>
  <si>
    <t>BIOS 3TR</t>
  </si>
  <si>
    <t>BIOS 4TR</t>
  </si>
  <si>
    <t>CHEM 1TR</t>
  </si>
  <si>
    <t>CHEM 2TR</t>
  </si>
  <si>
    <t>CHEM 3TR</t>
  </si>
  <si>
    <t>CHEM 4TR</t>
  </si>
  <si>
    <t>PHYS 1TR</t>
  </si>
  <si>
    <t>PHYS 2TR</t>
  </si>
  <si>
    <t>PHYS 3TR</t>
  </si>
  <si>
    <t>PHYS 4TR</t>
  </si>
  <si>
    <t>SCI 1TR</t>
  </si>
  <si>
    <t>SCI 2TR</t>
  </si>
  <si>
    <t>SCI 3TR</t>
  </si>
  <si>
    <t>SCI 4TR</t>
  </si>
  <si>
    <t>ACCT 1TR</t>
  </si>
  <si>
    <t>ACCT 2TR</t>
  </si>
  <si>
    <t>ACCT 3TR</t>
  </si>
  <si>
    <t>ACCT 4TR</t>
  </si>
  <si>
    <t>BIS 1TR</t>
  </si>
  <si>
    <t>BIS 2TR</t>
  </si>
  <si>
    <t>BIS 3TR</t>
  </si>
  <si>
    <t>BIS 4TR</t>
  </si>
  <si>
    <t>BMET 1TR</t>
  </si>
  <si>
    <t>BMET 2TR</t>
  </si>
  <si>
    <t>BMET 3TR</t>
  </si>
  <si>
    <t>BMET 4TR</t>
  </si>
  <si>
    <t>BMI 1TR</t>
  </si>
  <si>
    <t>BMI 2TR</t>
  </si>
  <si>
    <t>BMI 3TR</t>
  </si>
  <si>
    <t>BMI 4TR</t>
  </si>
  <si>
    <t>BUSN 1TR</t>
  </si>
  <si>
    <t>BUSN 2TR</t>
  </si>
  <si>
    <t>BUSN 3TR</t>
  </si>
  <si>
    <t>BUSN 4TR</t>
  </si>
  <si>
    <t>CAB 1TR</t>
  </si>
  <si>
    <t>CAB 2TR</t>
  </si>
  <si>
    <t>CAB 3TR</t>
  </si>
  <si>
    <t>CAB 4TR</t>
  </si>
  <si>
    <t>CARD 1TR</t>
  </si>
  <si>
    <t>CARD 2TR</t>
  </si>
  <si>
    <t>CARD 3TR</t>
  </si>
  <si>
    <t>CARD 4TR</t>
  </si>
  <si>
    <t>CCN 1TR</t>
  </si>
  <si>
    <t>CCN 2TR</t>
  </si>
  <si>
    <t>CCN 3TR</t>
  </si>
  <si>
    <t>CCN 4TR</t>
  </si>
  <si>
    <t>CCSI 1TR</t>
  </si>
  <si>
    <t>CCSI 2TR</t>
  </si>
  <si>
    <t>CCSI 3TR</t>
  </si>
  <si>
    <t>CCSI 4TR</t>
  </si>
  <si>
    <t>CET 1TR</t>
  </si>
  <si>
    <t>CET 2TR</t>
  </si>
  <si>
    <t>CET 3TR</t>
  </si>
  <si>
    <t>CET 4TR</t>
  </si>
  <si>
    <t>CIS 1TR</t>
  </si>
  <si>
    <t>CIS 2TR</t>
  </si>
  <si>
    <t>CIS 3TR</t>
  </si>
  <si>
    <t>CIS 4TR</t>
  </si>
  <si>
    <t>CLS 1TR</t>
  </si>
  <si>
    <t>CLS 2TR</t>
  </si>
  <si>
    <t>CLS 3TR</t>
  </si>
  <si>
    <t>CLS 4TR</t>
  </si>
  <si>
    <t>COLL 1TR</t>
  </si>
  <si>
    <t>COLL 2TR</t>
  </si>
  <si>
    <t>COLL 3TR</t>
  </si>
  <si>
    <t>COLL 4TR</t>
  </si>
  <si>
    <t>COMP 1TR</t>
  </si>
  <si>
    <t>COMP 2TR</t>
  </si>
  <si>
    <t>COMP 3TR</t>
  </si>
  <si>
    <t>COMP 4TR</t>
  </si>
  <si>
    <t>CRMJ 1TR</t>
  </si>
  <si>
    <t>CRMJ 2TR</t>
  </si>
  <si>
    <t>CRMJ 3TR</t>
  </si>
  <si>
    <t>CRMJ 4TR</t>
  </si>
  <si>
    <t>DBM 1TR</t>
  </si>
  <si>
    <t>DBM 2TR</t>
  </si>
  <si>
    <t>DBM 3TR</t>
  </si>
  <si>
    <t>DBM 4TR</t>
  </si>
  <si>
    <t>DHTI 1TR</t>
  </si>
  <si>
    <t>DHTI 2TR</t>
  </si>
  <si>
    <t>DHTI 3TR</t>
  </si>
  <si>
    <t>DHTI 4TR</t>
  </si>
  <si>
    <t>ECET 1TR</t>
  </si>
  <si>
    <t>ECET 2TR</t>
  </si>
  <si>
    <t>ECET 3TR</t>
  </si>
  <si>
    <t>ECET 4TR</t>
  </si>
  <si>
    <t>ECOM 1TR</t>
  </si>
  <si>
    <t>ECOM 2TR</t>
  </si>
  <si>
    <t>ECOM 3TR</t>
  </si>
  <si>
    <t>ECOM 4TR</t>
  </si>
  <si>
    <t>ECT 1TR</t>
  </si>
  <si>
    <t>ECT 2TR</t>
  </si>
  <si>
    <t>ECT 3TR</t>
  </si>
  <si>
    <t>ECT 4TR</t>
  </si>
  <si>
    <t>EDT 1TR</t>
  </si>
  <si>
    <t>EDT 2TR</t>
  </si>
  <si>
    <t>EDT 3TR</t>
  </si>
  <si>
    <t>EDT 4TR</t>
  </si>
  <si>
    <t>EE 1TR</t>
  </si>
  <si>
    <t>EE 2TR</t>
  </si>
  <si>
    <t>EE 3TR</t>
  </si>
  <si>
    <t>EE 4TR</t>
  </si>
  <si>
    <t>EET 1TR</t>
  </si>
  <si>
    <t>EET 2TR</t>
  </si>
  <si>
    <t>EET 3TR</t>
  </si>
  <si>
    <t>EET 4TR</t>
  </si>
  <si>
    <t>ELTV 1TR</t>
  </si>
  <si>
    <t>ELTV 2TR</t>
  </si>
  <si>
    <t>ELTV 3TR</t>
  </si>
  <si>
    <t>ELTV 4TR</t>
  </si>
  <si>
    <t>ENDT 1TR</t>
  </si>
  <si>
    <t>ENDT 2TR</t>
  </si>
  <si>
    <t>ENDT 3TR</t>
  </si>
  <si>
    <t>ENDT 4TR</t>
  </si>
  <si>
    <t>ESL 1TR</t>
  </si>
  <si>
    <t>ESL 2TR</t>
  </si>
  <si>
    <t>ESL 3TR</t>
  </si>
  <si>
    <t>ESL 4TR</t>
  </si>
  <si>
    <t>ESYS 1TR</t>
  </si>
  <si>
    <t>ESYS 2TR</t>
  </si>
  <si>
    <t>ESYS 3TR</t>
  </si>
  <si>
    <t>ESYS 4TR</t>
  </si>
  <si>
    <t>FIN 1TR</t>
  </si>
  <si>
    <t>FIN 2TR</t>
  </si>
  <si>
    <t>FIN 3TR</t>
  </si>
  <si>
    <t>FIN 4TR</t>
  </si>
  <si>
    <t>GMD 1TR</t>
  </si>
  <si>
    <t>GMD 2TR</t>
  </si>
  <si>
    <t>GMD 3TR</t>
  </si>
  <si>
    <t>GMD 4TR</t>
  </si>
  <si>
    <t>GSP 1TR</t>
  </si>
  <si>
    <t>GSP 2TR</t>
  </si>
  <si>
    <t>GSP 3TR</t>
  </si>
  <si>
    <t>GSP 4TR</t>
  </si>
  <si>
    <t>HIM 1TR</t>
  </si>
  <si>
    <t>HIM 2TR</t>
  </si>
  <si>
    <t>HIM 3TR</t>
  </si>
  <si>
    <t>HIM 4TR</t>
  </si>
  <si>
    <t>HIS 1TR</t>
  </si>
  <si>
    <t>HIS 2TR</t>
  </si>
  <si>
    <t>HIS 3TR</t>
  </si>
  <si>
    <t>HIS 4TR</t>
  </si>
  <si>
    <t>HIT 1TR</t>
  </si>
  <si>
    <t>HIT 2TR</t>
  </si>
  <si>
    <t>HIT 3TR</t>
  </si>
  <si>
    <t>HIT 4TR</t>
  </si>
  <si>
    <t>HOSP 1TR</t>
  </si>
  <si>
    <t>HOSP 2TR</t>
  </si>
  <si>
    <t>HOSP 3TR</t>
  </si>
  <si>
    <t>HOSP 4TR</t>
  </si>
  <si>
    <t>HRM 1TR</t>
  </si>
  <si>
    <t>HRM 2TR</t>
  </si>
  <si>
    <t>HRM 3TR</t>
  </si>
  <si>
    <t>HRM 4TR</t>
  </si>
  <si>
    <t>HSM 1TR</t>
  </si>
  <si>
    <t>HSM 2TR</t>
  </si>
  <si>
    <t>HSM 3TR</t>
  </si>
  <si>
    <t>HSM 4TR</t>
  </si>
  <si>
    <t>INTP 1TR</t>
  </si>
  <si>
    <t>INTP 2TR</t>
  </si>
  <si>
    <t>INTP 3TR</t>
  </si>
  <si>
    <t>INTP 4TR</t>
  </si>
  <si>
    <t>JADM 1TR</t>
  </si>
  <si>
    <t>JADM 2TR</t>
  </si>
  <si>
    <t>JADM 3TR</t>
  </si>
  <si>
    <t>JADM 4TR</t>
  </si>
  <si>
    <t>MATH 1TR</t>
  </si>
  <si>
    <t>MATH 2TR</t>
  </si>
  <si>
    <t>MATH 3TR</t>
  </si>
  <si>
    <t>MATH 4TR</t>
  </si>
  <si>
    <t>MDD 1TR</t>
  </si>
  <si>
    <t>MDD 2TR</t>
  </si>
  <si>
    <t>MDD 3TR</t>
  </si>
  <si>
    <t>MDD 4TR</t>
  </si>
  <si>
    <t>MGMT 1TR</t>
  </si>
  <si>
    <t>MGMT 2TR</t>
  </si>
  <si>
    <t>MGMT 3TR</t>
  </si>
  <si>
    <t>MGMT 4TR</t>
  </si>
  <si>
    <t>MKTG 1TR</t>
  </si>
  <si>
    <t>MKTG 2TR</t>
  </si>
  <si>
    <t>MKTG 3TR</t>
  </si>
  <si>
    <t>MKTG 4TR</t>
  </si>
  <si>
    <t>NETS 1TR</t>
  </si>
  <si>
    <t>NETS 2TR</t>
  </si>
  <si>
    <t>NETS 3TR</t>
  </si>
  <si>
    <t>NETS 4TR</t>
  </si>
  <si>
    <t>NETW 1TR</t>
  </si>
  <si>
    <t>NETW 2TR</t>
  </si>
  <si>
    <t>NETW 3TR</t>
  </si>
  <si>
    <t>NETW 4TR</t>
  </si>
  <si>
    <t>NR 1TR</t>
  </si>
  <si>
    <t>NR 2TR</t>
  </si>
  <si>
    <t>NR 3TR</t>
  </si>
  <si>
    <t>NR 4TR</t>
  </si>
  <si>
    <t>NSA 1TR</t>
  </si>
  <si>
    <t>NSA 2TR</t>
  </si>
  <si>
    <t>NSA 3TR</t>
  </si>
  <si>
    <t>NSA 4TR</t>
  </si>
  <si>
    <t>PROJ 1TR</t>
  </si>
  <si>
    <t>PROJ 2TR</t>
  </si>
  <si>
    <t>PROJ 3TR</t>
  </si>
  <si>
    <t>PROJ 4TR</t>
  </si>
  <si>
    <t>REET 1TR</t>
  </si>
  <si>
    <t>REET 2TR</t>
  </si>
  <si>
    <t>REET 3TR</t>
  </si>
  <si>
    <t>REET 4TR</t>
  </si>
  <si>
    <t>SAI 1TR</t>
  </si>
  <si>
    <t>SAI 2TR</t>
  </si>
  <si>
    <t>SAI 3TR</t>
  </si>
  <si>
    <t>SAI 4TR</t>
  </si>
  <si>
    <t>SBE 1TR</t>
  </si>
  <si>
    <t>SBE 2TR</t>
  </si>
  <si>
    <t>SBE 3TR</t>
  </si>
  <si>
    <t>SBE 4TR</t>
  </si>
  <si>
    <t>SEC 1TR</t>
  </si>
  <si>
    <t>SEC 2TR</t>
  </si>
  <si>
    <t>SEC 3TR</t>
  </si>
  <si>
    <t>SEC 4TR</t>
  </si>
  <si>
    <t>SET 1TR</t>
  </si>
  <si>
    <t>SET 2TR</t>
  </si>
  <si>
    <t>SET 3TR</t>
  </si>
  <si>
    <t>SET 4TR</t>
  </si>
  <si>
    <t>SMT 1TR</t>
  </si>
  <si>
    <t>SMT 2TR</t>
  </si>
  <si>
    <t>SMT 3TR</t>
  </si>
  <si>
    <t>SMT 4TR</t>
  </si>
  <si>
    <t>SUST 1TR</t>
  </si>
  <si>
    <t>SUST 2TR</t>
  </si>
  <si>
    <t>SUST 3TR</t>
  </si>
  <si>
    <t>SUST 4TR</t>
  </si>
  <si>
    <t>WBG 1TR</t>
  </si>
  <si>
    <t>WBG 2TR</t>
  </si>
  <si>
    <t>WBG 3TR</t>
  </si>
  <si>
    <t>WBG 4TR</t>
  </si>
  <si>
    <t>WDD 1TR</t>
  </si>
  <si>
    <t>WDD 2TR</t>
  </si>
  <si>
    <t>WDD 3TR</t>
  </si>
  <si>
    <t>WDD 4TR</t>
  </si>
  <si>
    <t>WEB 1TR</t>
  </si>
  <si>
    <t>WEB 2TR</t>
  </si>
  <si>
    <t>WEB 3TR</t>
  </si>
  <si>
    <t>WEB 4TR</t>
  </si>
  <si>
    <t>WGD 1TR</t>
  </si>
  <si>
    <t>WGD 2TR</t>
  </si>
  <si>
    <t>WGD 3TR</t>
  </si>
  <si>
    <t>WGD 4TR</t>
  </si>
  <si>
    <t>DEVRY</t>
  </si>
  <si>
    <t>School 1 LD Total</t>
  </si>
  <si>
    <t>School 1 UD Total</t>
  </si>
  <si>
    <r>
      <t>General Education</t>
    </r>
    <r>
      <rPr>
        <sz val="8"/>
        <rFont val="Calibri"/>
        <family val="2"/>
        <scheme val="minor"/>
      </rPr>
      <t xml:space="preserve"> (21 credits required, listed below / 19 credits to select in General Education)</t>
    </r>
  </si>
  <si>
    <r>
      <t>General Education</t>
    </r>
    <r>
      <rPr>
        <sz val="8"/>
        <rFont val="Calibri"/>
        <family val="2"/>
        <scheme val="minor"/>
      </rPr>
      <t xml:space="preserve"> (20 credits required, listed below / 20 credits to select in General Education)</t>
    </r>
  </si>
  <si>
    <t>LANG 1TR</t>
  </si>
  <si>
    <t>LANG 2TR</t>
  </si>
  <si>
    <t>LANG 3TR</t>
  </si>
  <si>
    <t>LANG 4TR</t>
  </si>
  <si>
    <t>ECT274</t>
  </si>
  <si>
    <t>HIT272</t>
  </si>
  <si>
    <t>HIT272L</t>
  </si>
  <si>
    <t>ACCT427</t>
  </si>
  <si>
    <t>ACCT452</t>
  </si>
  <si>
    <t>BIOS242</t>
  </si>
  <si>
    <t>COMP274</t>
  </si>
  <si>
    <t>MDD410SA</t>
  </si>
  <si>
    <t>BIAM300</t>
  </si>
  <si>
    <t>BIAM400</t>
  </si>
  <si>
    <t>BIAM410</t>
  </si>
  <si>
    <t>BIAM420</t>
  </si>
  <si>
    <t>BIS300</t>
  </si>
  <si>
    <t>BMET313</t>
  </si>
  <si>
    <t>BMET323</t>
  </si>
  <si>
    <t>BMET433</t>
  </si>
  <si>
    <t>ECET345</t>
  </si>
  <si>
    <t>ECET391</t>
  </si>
  <si>
    <t>JADM480</t>
  </si>
  <si>
    <t>JADM485</t>
  </si>
  <si>
    <t>POLI457</t>
  </si>
  <si>
    <t>SCI230</t>
  </si>
  <si>
    <t>BIAM 1TR</t>
  </si>
  <si>
    <t>BIAM 2TR</t>
  </si>
  <si>
    <t>BIAM 3TR</t>
  </si>
  <si>
    <t>BIAM 4TR</t>
  </si>
  <si>
    <t>Global Supply Chain Management^</t>
  </si>
  <si>
    <t>GSCM206</t>
  </si>
  <si>
    <t>GSCM209</t>
  </si>
  <si>
    <t>GSCM326</t>
  </si>
  <si>
    <t>GSCM330</t>
  </si>
  <si>
    <t>GSCM434</t>
  </si>
  <si>
    <t>GSCM440</t>
  </si>
  <si>
    <t>GSCM460</t>
  </si>
  <si>
    <t>GSCM 1TR</t>
  </si>
  <si>
    <t>GSCM 2TR</t>
  </si>
  <si>
    <t>GSCM 3TR</t>
  </si>
  <si>
    <t>GSCM 4TR</t>
  </si>
  <si>
    <t>WBA420</t>
  </si>
  <si>
    <t>WBA430</t>
  </si>
  <si>
    <t>WBA440</t>
  </si>
  <si>
    <t>SCI230♦</t>
  </si>
  <si>
    <t>WBA 1TR</t>
  </si>
  <si>
    <t>WBA 2TR</t>
  </si>
  <si>
    <t>WBA 3TR</t>
  </si>
  <si>
    <t>WBA 4TR</t>
  </si>
  <si>
    <t>CDM300</t>
  </si>
  <si>
    <t>CDM340</t>
  </si>
  <si>
    <t>CDM360</t>
  </si>
  <si>
    <t>CDM410</t>
  </si>
  <si>
    <t>CDM420</t>
  </si>
  <si>
    <t>CDM430</t>
  </si>
  <si>
    <t>CDM440</t>
  </si>
  <si>
    <t>MATH211</t>
  </si>
  <si>
    <t>PHIL347</t>
  </si>
  <si>
    <t>CDM 1TR</t>
  </si>
  <si>
    <t>CDM 2TR</t>
  </si>
  <si>
    <t>CDM 3TR</t>
  </si>
  <si>
    <t>CDM 4TR</t>
  </si>
  <si>
    <t>BUSN315</t>
  </si>
  <si>
    <t>COMM301</t>
  </si>
  <si>
    <t>HIT111</t>
  </si>
  <si>
    <t>HIT226</t>
  </si>
  <si>
    <t>HUMN451</t>
  </si>
  <si>
    <t>Business Intelligence Analytics Management^</t>
  </si>
  <si>
    <t>CEIS100</t>
  </si>
  <si>
    <t>ECET105</t>
  </si>
  <si>
    <t>ENGL062</t>
  </si>
  <si>
    <t>HIT202A</t>
  </si>
  <si>
    <t>HIT204A</t>
  </si>
  <si>
    <t>MATH062</t>
  </si>
  <si>
    <t>CEIS 1TR</t>
  </si>
  <si>
    <t>CEIS 2TR</t>
  </si>
  <si>
    <t>CEIS 3TR</t>
  </si>
  <si>
    <t>CEIS 4TR</t>
  </si>
  <si>
    <t>MATH103</t>
  </si>
  <si>
    <t>PSYC290</t>
  </si>
  <si>
    <t>WGD251</t>
  </si>
  <si>
    <t>BMT ELECTIVE</t>
  </si>
  <si>
    <t>CEIS210</t>
  </si>
  <si>
    <t>NETW411</t>
  </si>
  <si>
    <t>SEC311</t>
  </si>
  <si>
    <t>SEC321</t>
  </si>
  <si>
    <t>BUSN369</t>
  </si>
  <si>
    <t>MKTG425</t>
  </si>
  <si>
    <t>Critical Thinking and Prob</t>
  </si>
  <si>
    <t>MKTG340</t>
  </si>
  <si>
    <t>HLC</t>
  </si>
  <si>
    <t>Information Technology - Networking Fundamentals^</t>
  </si>
  <si>
    <t>Database Essen. For Busn. w/L</t>
  </si>
  <si>
    <t>Additional Business, Management and Technology Courses from BSBA core or majors (if needed)</t>
  </si>
  <si>
    <r>
      <t xml:space="preserve">Business, Management and Technology  </t>
    </r>
    <r>
      <rPr>
        <sz val="8"/>
        <rFont val="Calibri"/>
        <family val="2"/>
        <scheme val="minor"/>
      </rPr>
      <t>(26 credits required)</t>
    </r>
  </si>
  <si>
    <t>MUST BE TAKEN @ DEVRY</t>
  </si>
  <si>
    <t>ETHC445♦</t>
  </si>
  <si>
    <t>ETHC232♦</t>
  </si>
  <si>
    <t>HIST225♦</t>
  </si>
  <si>
    <t>HIST405♦</t>
  </si>
  <si>
    <t>HIST410♦</t>
  </si>
  <si>
    <t>HIST412♦</t>
  </si>
  <si>
    <t>HIST415♦</t>
  </si>
  <si>
    <t>HIST417♦</t>
  </si>
  <si>
    <t>HUMN303♦</t>
  </si>
  <si>
    <t>HUMN460SA♦</t>
  </si>
  <si>
    <t>LTRE421♦</t>
  </si>
  <si>
    <t>LTRE422♦</t>
  </si>
  <si>
    <t>LTRE424♦</t>
  </si>
  <si>
    <t>LTRE427♦</t>
  </si>
  <si>
    <t>LTRE428♦</t>
  </si>
  <si>
    <t>PHIL347♦</t>
  </si>
  <si>
    <t>PHIL447♦</t>
  </si>
  <si>
    <t>PHIL449♦</t>
  </si>
  <si>
    <t>RELI448♦</t>
  </si>
  <si>
    <t>ECON312♦</t>
  </si>
  <si>
    <t>ECON315♦</t>
  </si>
  <si>
    <t>ECON410♦</t>
  </si>
  <si>
    <t>HUMS480♦</t>
  </si>
  <si>
    <t>LAWS310♦</t>
  </si>
  <si>
    <t>LAWS420♦</t>
  </si>
  <si>
    <t>POLI330♦</t>
  </si>
  <si>
    <t>POLI332♦</t>
  </si>
  <si>
    <t>POLI410♦</t>
  </si>
  <si>
    <t>POLI457♦</t>
  </si>
  <si>
    <t>PSYC110♦</t>
  </si>
  <si>
    <t>PSYC305♦</t>
  </si>
  <si>
    <t>PSYC307♦</t>
  </si>
  <si>
    <t>PSYC315♦</t>
  </si>
  <si>
    <t>SOCS185♦</t>
  </si>
  <si>
    <t>SOCS187♦</t>
  </si>
  <si>
    <t>SOCS190♦</t>
  </si>
  <si>
    <t>SOCS315♦</t>
  </si>
  <si>
    <t>SOCS325♦</t>
  </si>
  <si>
    <t>SOCS335♦</t>
  </si>
  <si>
    <t>SOCS350♦</t>
  </si>
  <si>
    <t>SOCS410♦</t>
  </si>
  <si>
    <t>HUMN451♦</t>
  </si>
  <si>
    <t>PSYC290♦</t>
  </si>
  <si>
    <t>General Education (37 Credits required, listed below / 3 credit to select in General Education)</t>
  </si>
  <si>
    <r>
      <t>Technical Specialty</t>
    </r>
    <r>
      <rPr>
        <sz val="8"/>
        <rFont val="Calibri"/>
        <family val="2"/>
        <scheme val="minor"/>
      </rPr>
      <t xml:space="preserve"> (27 Credits Required)</t>
    </r>
  </si>
  <si>
    <r>
      <t>Senior Project</t>
    </r>
    <r>
      <rPr>
        <sz val="8"/>
        <rFont val="Calibri"/>
        <family val="2"/>
        <scheme val="minor"/>
      </rPr>
      <t xml:space="preserve"> (3 credits required)</t>
    </r>
  </si>
  <si>
    <t>Sr. Project</t>
  </si>
  <si>
    <t>SR PROJ</t>
  </si>
  <si>
    <t>JANUARY</t>
  </si>
  <si>
    <t>MARCH</t>
  </si>
  <si>
    <t>MAY</t>
  </si>
  <si>
    <t>JULY</t>
  </si>
  <si>
    <t>SEPTEMBER</t>
  </si>
  <si>
    <t>NOVEMBER</t>
  </si>
  <si>
    <t>2019</t>
  </si>
  <si>
    <t>2020</t>
  </si>
  <si>
    <t>2021</t>
  </si>
  <si>
    <t>2022</t>
  </si>
  <si>
    <t>2023</t>
  </si>
  <si>
    <t>2024</t>
  </si>
  <si>
    <r>
      <t xml:space="preserve">Electives and Support Coursework </t>
    </r>
    <r>
      <rPr>
        <sz val="8"/>
        <rFont val="Calibri"/>
        <family val="2"/>
        <scheme val="minor"/>
      </rPr>
      <t>(26 Credits Required)</t>
    </r>
  </si>
  <si>
    <t>ACCT360</t>
  </si>
  <si>
    <t>ACCT303</t>
  </si>
  <si>
    <t>ACCT306</t>
  </si>
  <si>
    <t>ACCT313</t>
  </si>
  <si>
    <t>ACCT326</t>
  </si>
  <si>
    <t>ACCT406</t>
  </si>
  <si>
    <t>ACCT426</t>
  </si>
  <si>
    <t>ACCT436</t>
  </si>
  <si>
    <t>ACCT446</t>
  </si>
  <si>
    <t>ACCT454</t>
  </si>
  <si>
    <t>FIN390</t>
  </si>
  <si>
    <t>CEIS101C</t>
  </si>
  <si>
    <t>CEIS106</t>
  </si>
  <si>
    <t>CESI110</t>
  </si>
  <si>
    <t>CEIS114</t>
  </si>
  <si>
    <t>NETW191</t>
  </si>
  <si>
    <t>NETW211</t>
  </si>
  <si>
    <t>NETW260</t>
  </si>
  <si>
    <t>NETW270</t>
  </si>
  <si>
    <t>SEC285</t>
  </si>
  <si>
    <t>TECHNICAL SPECIALTY</t>
  </si>
  <si>
    <t>U/D TECH SPECIALTY</t>
  </si>
  <si>
    <t>EX</t>
  </si>
  <si>
    <t>DeVry University</t>
  </si>
  <si>
    <t>INT</t>
  </si>
  <si>
    <t>TOTAL EXTERNAL CREDIT AWARDED:</t>
  </si>
  <si>
    <t>Technical College System of GA</t>
  </si>
  <si>
    <t>ENGL1101</t>
  </si>
  <si>
    <t>Social Science Elective</t>
  </si>
  <si>
    <t>Math Elective</t>
  </si>
  <si>
    <t>Humanities Elective</t>
  </si>
  <si>
    <t>CIST1001</t>
  </si>
  <si>
    <t>UD ELECTIVE-MUST BE TAKEN @ DEVRY</t>
  </si>
  <si>
    <t>CIST1601</t>
  </si>
  <si>
    <t>Cyber Security</t>
  </si>
  <si>
    <t>CIST1122</t>
  </si>
  <si>
    <t>CIST1401</t>
  </si>
  <si>
    <t>CIST1602</t>
  </si>
  <si>
    <t>CIST2601</t>
  </si>
  <si>
    <t>CIST2602</t>
  </si>
  <si>
    <t>CIST2611</t>
  </si>
  <si>
    <t>CIST2612</t>
  </si>
  <si>
    <t>CIST2613</t>
  </si>
  <si>
    <t>CIST2431</t>
  </si>
  <si>
    <t>CIST2452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</si>
</sst>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;\(0.00\)"/>
    <numFmt numFmtId="165" formatCode="0_);\(0\)"/>
    <numFmt numFmtId="166" formatCode="0.000"/>
    <numFmt numFmtId="167" formatCode="0.000_);\(0.000\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indexed="12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name val="Calibri"/>
      <family val="2"/>
      <scheme val="minor"/>
    </font>
    <font>
      <sz val="8"/>
      <color indexed="12"/>
      <name val="Calibri"/>
      <family val="2"/>
      <scheme val="minor"/>
    </font>
    <font>
      <b/>
      <sz val="11"/>
      <color indexed="2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8"/>
      <name val="Calibri"/>
      <family val="2"/>
      <scheme val="minor"/>
    </font>
    <font>
      <b/>
      <u/>
      <sz val="8"/>
      <name val="Calibri"/>
      <family val="2"/>
      <scheme val="minor"/>
    </font>
    <font>
      <u/>
      <sz val="8"/>
      <color rgb="FFFF0000"/>
      <name val="Calibri"/>
      <family val="2"/>
      <scheme val="minor"/>
    </font>
    <font>
      <b/>
      <u/>
      <sz val="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9"/>
      <name val="Calibri"/>
      <family val="2"/>
      <scheme val="minor"/>
    </font>
    <font>
      <b/>
      <sz val="8"/>
      <color theme="9"/>
      <name val="Calibri"/>
      <family val="2"/>
      <scheme val="minor"/>
    </font>
    <font>
      <b/>
      <sz val="11"/>
      <color rgb="FFFF0000"/>
      <name val="Calibri"/>
      <family val="2"/>
    </font>
    <font>
      <sz val="7"/>
      <name val="Calibri"/>
      <family val="2"/>
      <scheme val="minor"/>
    </font>
    <font>
      <b/>
      <sz val="11"/>
      <color rgb="FF7030A0"/>
      <name val="Calibri"/>
      <family val="2"/>
    </font>
    <font>
      <b/>
      <sz val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8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4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475">
    <xf numFmtId="0" fontId="0" fillId="0" borderId="0" xfId="0"/>
    <xf numFmtId="164" fontId="8" fillId="0" borderId="0" xfId="0" applyNumberFormat="1" applyFont="1" applyBorder="1"/>
    <xf numFmtId="0" fontId="9" fillId="0" borderId="0" xfId="0" applyFont="1" applyFill="1" applyBorder="1"/>
    <xf numFmtId="0" fontId="10" fillId="0" borderId="0" xfId="0" applyFont="1" applyFill="1" applyBorder="1" applyAlignment="1"/>
    <xf numFmtId="0" fontId="9" fillId="0" borderId="0" xfId="0" applyFont="1" applyFill="1" applyBorder="1" applyAlignment="1"/>
    <xf numFmtId="0" fontId="8" fillId="0" borderId="0" xfId="0" applyNumberFormat="1" applyFont="1" applyBorder="1"/>
    <xf numFmtId="0" fontId="9" fillId="0" borderId="0" xfId="0" applyNumberFormat="1" applyFont="1" applyBorder="1"/>
    <xf numFmtId="0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/>
    <xf numFmtId="0" fontId="11" fillId="0" borderId="0" xfId="0" applyNumberFormat="1" applyFont="1"/>
    <xf numFmtId="0" fontId="6" fillId="0" borderId="0" xfId="0" applyNumberFormat="1" applyFont="1"/>
    <xf numFmtId="0" fontId="6" fillId="0" borderId="0" xfId="0" applyFont="1"/>
    <xf numFmtId="0" fontId="3" fillId="0" borderId="0" xfId="0" applyFont="1" applyAlignment="1">
      <alignment vertical="center"/>
    </xf>
    <xf numFmtId="0" fontId="6" fillId="0" borderId="0" xfId="0" applyNumberFormat="1" applyFont="1" applyBorder="1"/>
    <xf numFmtId="0" fontId="11" fillId="0" borderId="0" xfId="0" applyNumberFormat="1" applyFont="1" applyBorder="1"/>
    <xf numFmtId="0" fontId="9" fillId="0" borderId="0" xfId="0" applyFont="1" applyFill="1" applyBorder="1" applyAlignment="1">
      <alignment horizontal="center"/>
    </xf>
    <xf numFmtId="164" fontId="11" fillId="0" borderId="0" xfId="0" applyNumberFormat="1" applyFont="1"/>
    <xf numFmtId="164" fontId="13" fillId="0" borderId="0" xfId="0" applyNumberFormat="1" applyFont="1" applyAlignment="1"/>
    <xf numFmtId="164" fontId="11" fillId="3" borderId="0" xfId="0" applyNumberFormat="1" applyFont="1" applyFill="1"/>
    <xf numFmtId="0" fontId="11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vertical="top" textRotation="255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left"/>
    </xf>
    <xf numFmtId="164" fontId="13" fillId="0" borderId="0" xfId="0" applyNumberFormat="1" applyFont="1" applyAlignment="1">
      <alignment horizontal="center"/>
    </xf>
    <xf numFmtId="164" fontId="11" fillId="0" borderId="0" xfId="0" applyNumberFormat="1" applyFont="1" applyBorder="1" applyAlignment="1"/>
    <xf numFmtId="164" fontId="11" fillId="0" borderId="0" xfId="0" applyNumberFormat="1" applyFont="1" applyBorder="1"/>
    <xf numFmtId="164" fontId="11" fillId="0" borderId="0" xfId="0" applyNumberFormat="1" applyFont="1" applyBorder="1" applyAlignment="1">
      <alignment vertical="top" textRotation="255"/>
    </xf>
    <xf numFmtId="164" fontId="11" fillId="0" borderId="0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 wrapText="1"/>
    </xf>
    <xf numFmtId="164" fontId="17" fillId="0" borderId="0" xfId="0" applyNumberFormat="1" applyFont="1"/>
    <xf numFmtId="164" fontId="11" fillId="0" borderId="49" xfId="0" applyNumberFormat="1" applyFont="1" applyBorder="1" applyAlignment="1">
      <alignment horizontal="center"/>
    </xf>
    <xf numFmtId="0" fontId="11" fillId="0" borderId="34" xfId="0" applyNumberFormat="1" applyFont="1" applyBorder="1" applyAlignment="1"/>
    <xf numFmtId="164" fontId="11" fillId="0" borderId="23" xfId="0" applyNumberFormat="1" applyFont="1" applyBorder="1" applyAlignment="1">
      <alignment horizontal="center"/>
    </xf>
    <xf numFmtId="0" fontId="11" fillId="0" borderId="2" xfId="0" applyNumberFormat="1" applyFont="1" applyBorder="1" applyAlignment="1"/>
    <xf numFmtId="0" fontId="11" fillId="0" borderId="16" xfId="0" applyNumberFormat="1" applyFont="1" applyBorder="1" applyAlignment="1"/>
    <xf numFmtId="164" fontId="13" fillId="0" borderId="0" xfId="0" applyNumberFormat="1" applyFont="1" applyBorder="1" applyAlignment="1">
      <alignment horizontal="left"/>
    </xf>
    <xf numFmtId="0" fontId="11" fillId="0" borderId="35" xfId="0" applyNumberFormat="1" applyFont="1" applyBorder="1" applyAlignment="1"/>
    <xf numFmtId="0" fontId="11" fillId="0" borderId="0" xfId="0" applyNumberFormat="1" applyFont="1" applyBorder="1" applyAlignment="1"/>
    <xf numFmtId="0" fontId="11" fillId="0" borderId="0" xfId="0" applyNumberFormat="1" applyFont="1" applyBorder="1" applyAlignment="1">
      <alignment horizontal="center"/>
    </xf>
    <xf numFmtId="164" fontId="11" fillId="0" borderId="0" xfId="0" applyNumberFormat="1" applyFont="1" applyAlignment="1"/>
    <xf numFmtId="0" fontId="13" fillId="0" borderId="0" xfId="0" applyFont="1"/>
    <xf numFmtId="164" fontId="13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164" fontId="15" fillId="0" borderId="0" xfId="0" applyNumberFormat="1" applyFont="1" applyBorder="1" applyAlignment="1">
      <alignment horizontal="left"/>
    </xf>
    <xf numFmtId="164" fontId="11" fillId="0" borderId="0" xfId="41" applyNumberFormat="1" applyFont="1" applyAlignment="1"/>
    <xf numFmtId="164" fontId="11" fillId="0" borderId="0" xfId="41" applyNumberFormat="1" applyFont="1" applyAlignment="1">
      <alignment wrapText="1"/>
    </xf>
    <xf numFmtId="0" fontId="16" fillId="0" borderId="0" xfId="0" applyFont="1" applyFill="1" applyBorder="1" applyAlignment="1"/>
    <xf numFmtId="0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wrapText="1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Alignment="1">
      <alignment horizontal="left"/>
    </xf>
    <xf numFmtId="0" fontId="11" fillId="0" borderId="0" xfId="0" applyFont="1" applyFill="1" applyBorder="1" applyAlignment="1"/>
    <xf numFmtId="165" fontId="11" fillId="0" borderId="0" xfId="0" applyNumberFormat="1" applyFont="1" applyBorder="1" applyAlignment="1"/>
    <xf numFmtId="164" fontId="11" fillId="0" borderId="0" xfId="0" applyNumberFormat="1" applyFont="1" applyFill="1" applyBorder="1"/>
    <xf numFmtId="0" fontId="6" fillId="0" borderId="0" xfId="0" applyNumberFormat="1" applyFont="1" applyAlignment="1"/>
    <xf numFmtId="0" fontId="11" fillId="7" borderId="0" xfId="0" applyNumberFormat="1" applyFont="1" applyFill="1" applyBorder="1"/>
    <xf numFmtId="0" fontId="6" fillId="7" borderId="0" xfId="0" applyNumberFormat="1" applyFont="1" applyFill="1" applyAlignment="1"/>
    <xf numFmtId="0" fontId="14" fillId="0" borderId="0" xfId="0" applyFont="1"/>
    <xf numFmtId="0" fontId="20" fillId="0" borderId="0" xfId="0" applyFont="1" applyBorder="1"/>
    <xf numFmtId="0" fontId="6" fillId="0" borderId="0" xfId="0" applyFont="1" applyAlignment="1"/>
    <xf numFmtId="0" fontId="6" fillId="7" borderId="0" xfId="0" applyNumberFormat="1" applyFont="1" applyFill="1" applyBorder="1" applyAlignment="1"/>
    <xf numFmtId="0" fontId="16" fillId="0" borderId="0" xfId="0" applyNumberFormat="1" applyFont="1"/>
    <xf numFmtId="0" fontId="11" fillId="0" borderId="0" xfId="0" applyFont="1"/>
    <xf numFmtId="0" fontId="6" fillId="7" borderId="0" xfId="0" applyFont="1" applyFill="1"/>
    <xf numFmtId="0" fontId="11" fillId="7" borderId="0" xfId="0" applyNumberFormat="1" applyFont="1" applyFill="1" applyBorder="1" applyAlignment="1"/>
    <xf numFmtId="0" fontId="7" fillId="0" borderId="0" xfId="0" applyNumberFormat="1" applyFont="1" applyAlignment="1"/>
    <xf numFmtId="0" fontId="17" fillId="0" borderId="0" xfId="0" applyNumberFormat="1" applyFont="1" applyBorder="1"/>
    <xf numFmtId="0" fontId="11" fillId="0" borderId="0" xfId="0" applyFont="1" applyBorder="1"/>
    <xf numFmtId="0" fontId="21" fillId="0" borderId="0" xfId="0" applyFont="1"/>
    <xf numFmtId="0" fontId="6" fillId="0" borderId="0" xfId="0" applyNumberFormat="1" applyFont="1" applyBorder="1" applyAlignment="1"/>
    <xf numFmtId="0" fontId="11" fillId="0" borderId="0" xfId="14" applyNumberFormat="1" applyFont="1"/>
    <xf numFmtId="0" fontId="13" fillId="7" borderId="0" xfId="0" applyNumberFormat="1" applyFont="1" applyFill="1" applyBorder="1" applyAlignment="1"/>
    <xf numFmtId="0" fontId="11" fillId="0" borderId="0" xfId="0" applyNumberFormat="1" applyFont="1" applyFill="1" applyBorder="1" applyAlignment="1"/>
    <xf numFmtId="0" fontId="13" fillId="0" borderId="0" xfId="0" applyNumberFormat="1" applyFont="1" applyBorder="1" applyAlignment="1"/>
    <xf numFmtId="0" fontId="11" fillId="4" borderId="0" xfId="0" applyNumberFormat="1" applyFont="1" applyFill="1"/>
    <xf numFmtId="0" fontId="17" fillId="0" borderId="0" xfId="0" applyNumberFormat="1" applyFont="1"/>
    <xf numFmtId="0" fontId="11" fillId="3" borderId="0" xfId="0" applyNumberFormat="1" applyFont="1" applyFill="1"/>
    <xf numFmtId="0" fontId="13" fillId="0" borderId="0" xfId="0" applyNumberFormat="1" applyFont="1"/>
    <xf numFmtId="0" fontId="13" fillId="0" borderId="0" xfId="0" applyNumberFormat="1" applyFont="1" applyAlignment="1">
      <alignment horizontal="center"/>
    </xf>
    <xf numFmtId="0" fontId="22" fillId="0" borderId="0" xfId="0" applyNumberFormat="1" applyFont="1"/>
    <xf numFmtId="0" fontId="23" fillId="0" borderId="0" xfId="0" applyNumberFormat="1" applyFont="1"/>
    <xf numFmtId="0" fontId="24" fillId="0" borderId="0" xfId="0" applyNumberFormat="1" applyFont="1"/>
    <xf numFmtId="0" fontId="11" fillId="0" borderId="0" xfId="0" applyNumberFormat="1" applyFont="1" applyFill="1"/>
    <xf numFmtId="0" fontId="25" fillId="0" borderId="0" xfId="0" applyNumberFormat="1" applyFont="1"/>
    <xf numFmtId="0" fontId="26" fillId="0" borderId="0" xfId="0" applyNumberFormat="1" applyFont="1"/>
    <xf numFmtId="0" fontId="24" fillId="0" borderId="0" xfId="0" applyNumberFormat="1" applyFont="1" applyFill="1" applyBorder="1"/>
    <xf numFmtId="0" fontId="11" fillId="0" borderId="0" xfId="0" applyNumberFormat="1" applyFont="1" applyFill="1" applyBorder="1"/>
    <xf numFmtId="0" fontId="17" fillId="0" borderId="0" xfId="0" applyNumberFormat="1" applyFont="1" applyFill="1"/>
    <xf numFmtId="0" fontId="11" fillId="0" borderId="0" xfId="0" applyNumberFormat="1" applyFont="1" applyFill="1" applyAlignment="1">
      <alignment horizontal="center"/>
    </xf>
    <xf numFmtId="1" fontId="13" fillId="0" borderId="0" xfId="0" applyNumberFormat="1" applyFont="1" applyFill="1"/>
    <xf numFmtId="0" fontId="13" fillId="0" borderId="0" xfId="0" applyNumberFormat="1" applyFont="1" applyFill="1"/>
    <xf numFmtId="0" fontId="11" fillId="0" borderId="9" xfId="0" applyNumberFormat="1" applyFont="1" applyBorder="1"/>
    <xf numFmtId="0" fontId="17" fillId="0" borderId="9" xfId="0" applyNumberFormat="1" applyFont="1" applyBorder="1"/>
    <xf numFmtId="0" fontId="11" fillId="0" borderId="9" xfId="0" applyNumberFormat="1" applyFont="1" applyBorder="1" applyAlignment="1">
      <alignment horizontal="center"/>
    </xf>
    <xf numFmtId="0" fontId="11" fillId="4" borderId="0" xfId="0" applyNumberFormat="1" applyFont="1" applyFill="1" applyBorder="1"/>
    <xf numFmtId="0" fontId="22" fillId="0" borderId="0" xfId="0" applyNumberFormat="1" applyFont="1" applyFill="1"/>
    <xf numFmtId="0" fontId="17" fillId="3" borderId="0" xfId="0" applyNumberFormat="1" applyFont="1" applyFill="1"/>
    <xf numFmtId="0" fontId="11" fillId="3" borderId="0" xfId="0" applyNumberFormat="1" applyFont="1" applyFill="1" applyAlignment="1">
      <alignment horizontal="center"/>
    </xf>
    <xf numFmtId="0" fontId="13" fillId="3" borderId="0" xfId="0" applyNumberFormat="1" applyFont="1" applyFill="1"/>
    <xf numFmtId="0" fontId="11" fillId="3" borderId="0" xfId="0" applyNumberFormat="1" applyFont="1" applyFill="1" applyBorder="1"/>
    <xf numFmtId="0" fontId="6" fillId="5" borderId="0" xfId="0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0" fontId="27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165" fontId="11" fillId="0" borderId="0" xfId="0" applyNumberFormat="1" applyFont="1"/>
    <xf numFmtId="0" fontId="11" fillId="0" borderId="0" xfId="3" applyNumberFormat="1" applyFont="1"/>
    <xf numFmtId="0" fontId="29" fillId="0" borderId="0" xfId="0" applyNumberFormat="1" applyFont="1" applyBorder="1"/>
    <xf numFmtId="0" fontId="29" fillId="0" borderId="0" xfId="0" applyNumberFormat="1" applyFont="1"/>
    <xf numFmtId="0" fontId="28" fillId="0" borderId="0" xfId="0" applyNumberFormat="1" applyFont="1"/>
    <xf numFmtId="0" fontId="12" fillId="5" borderId="0" xfId="0" applyFont="1" applyFill="1" applyBorder="1" applyAlignment="1">
      <alignment vertical="center"/>
    </xf>
    <xf numFmtId="0" fontId="30" fillId="5" borderId="0" xfId="0" applyFont="1" applyFill="1" applyAlignment="1">
      <alignment vertical="center"/>
    </xf>
    <xf numFmtId="0" fontId="22" fillId="0" borderId="0" xfId="0" applyNumberFormat="1" applyFont="1" applyBorder="1"/>
    <xf numFmtId="0" fontId="30" fillId="0" borderId="0" xfId="0" applyFont="1" applyAlignment="1">
      <alignment horizontal="left" vertical="center"/>
    </xf>
    <xf numFmtId="0" fontId="32" fillId="5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/>
    <xf numFmtId="0" fontId="32" fillId="0" borderId="0" xfId="0" applyFont="1" applyAlignment="1">
      <alignment horizontal="left" vertical="center"/>
    </xf>
    <xf numFmtId="0" fontId="32" fillId="0" borderId="0" xfId="0" applyFont="1" applyAlignment="1"/>
    <xf numFmtId="0" fontId="5" fillId="0" borderId="0" xfId="0" applyFont="1" applyAlignment="1">
      <alignment vertical="center"/>
    </xf>
    <xf numFmtId="164" fontId="11" fillId="0" borderId="5" xfId="0" applyNumberFormat="1" applyFont="1" applyBorder="1" applyAlignment="1"/>
    <xf numFmtId="164" fontId="11" fillId="0" borderId="3" xfId="0" applyNumberFormat="1" applyFont="1" applyBorder="1" applyAlignment="1"/>
    <xf numFmtId="0" fontId="11" fillId="0" borderId="32" xfId="39" applyNumberFormat="1" applyFont="1" applyBorder="1" applyAlignment="1">
      <alignment horizontal="center"/>
    </xf>
    <xf numFmtId="0" fontId="11" fillId="0" borderId="29" xfId="39" applyNumberFormat="1" applyFont="1" applyBorder="1" applyAlignment="1">
      <alignment horizontal="center"/>
    </xf>
    <xf numFmtId="164" fontId="11" fillId="0" borderId="4" xfId="0" applyNumberFormat="1" applyFont="1" applyBorder="1" applyAlignment="1"/>
    <xf numFmtId="0" fontId="3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5" borderId="0" xfId="0" applyFont="1" applyFill="1" applyAlignment="1">
      <alignment vertical="center"/>
    </xf>
    <xf numFmtId="0" fontId="6" fillId="0" borderId="0" xfId="42" applyNumberFormat="1" applyFont="1"/>
    <xf numFmtId="164" fontId="11" fillId="3" borderId="0" xfId="0" applyNumberFormat="1" applyFont="1" applyFill="1" applyBorder="1"/>
    <xf numFmtId="0" fontId="11" fillId="0" borderId="47" xfId="39" applyNumberFormat="1" applyFont="1" applyBorder="1" applyAlignment="1">
      <alignment horizontal="center"/>
    </xf>
    <xf numFmtId="0" fontId="11" fillId="0" borderId="32" xfId="39" applyNumberFormat="1" applyFont="1" applyBorder="1" applyAlignment="1">
      <alignment horizontal="center"/>
    </xf>
    <xf numFmtId="0" fontId="11" fillId="0" borderId="29" xfId="39" applyNumberFormat="1" applyFont="1" applyBorder="1" applyAlignment="1">
      <alignment horizontal="center"/>
    </xf>
    <xf numFmtId="0" fontId="11" fillId="0" borderId="29" xfId="39" applyNumberFormat="1" applyFont="1" applyBorder="1" applyAlignment="1">
      <alignment horizontal="center"/>
    </xf>
    <xf numFmtId="164" fontId="11" fillId="0" borderId="23" xfId="0" applyNumberFormat="1" applyFont="1" applyBorder="1" applyAlignment="1">
      <alignment horizontal="center"/>
    </xf>
    <xf numFmtId="164" fontId="11" fillId="0" borderId="32" xfId="0" applyNumberFormat="1" applyFont="1" applyBorder="1" applyAlignment="1">
      <alignment horizontal="center"/>
    </xf>
    <xf numFmtId="0" fontId="13" fillId="0" borderId="0" xfId="0" applyFont="1" applyFill="1" applyBorder="1"/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Border="1" applyAlignment="1">
      <alignment horizontal="left"/>
    </xf>
    <xf numFmtId="164" fontId="11" fillId="0" borderId="0" xfId="0" applyNumberFormat="1" applyFont="1" applyBorder="1" applyAlignment="1">
      <alignment horizontal="center"/>
    </xf>
    <xf numFmtId="0" fontId="11" fillId="0" borderId="32" xfId="39" applyNumberFormat="1" applyFont="1" applyBorder="1" applyAlignment="1">
      <alignment horizontal="center"/>
    </xf>
    <xf numFmtId="0" fontId="11" fillId="0" borderId="29" xfId="39" applyNumberFormat="1" applyFont="1" applyBorder="1" applyAlignment="1">
      <alignment horizontal="center"/>
    </xf>
    <xf numFmtId="49" fontId="6" fillId="7" borderId="0" xfId="0" applyNumberFormat="1" applyFont="1" applyFill="1" applyAlignment="1"/>
    <xf numFmtId="164" fontId="15" fillId="0" borderId="0" xfId="25" applyNumberFormat="1" applyFont="1" applyBorder="1" applyAlignment="1">
      <alignment vertical="center" wrapText="1"/>
    </xf>
    <xf numFmtId="0" fontId="11" fillId="0" borderId="0" xfId="39" applyNumberFormat="1" applyFont="1" applyFill="1" applyBorder="1" applyAlignment="1">
      <alignment horizontal="center"/>
    </xf>
    <xf numFmtId="167" fontId="11" fillId="0" borderId="0" xfId="0" applyNumberFormat="1" applyFont="1" applyBorder="1" applyAlignment="1">
      <alignment horizontal="center"/>
    </xf>
    <xf numFmtId="0" fontId="11" fillId="0" borderId="23" xfId="39" applyNumberFormat="1" applyFont="1" applyBorder="1" applyAlignment="1">
      <alignment horizontal="center"/>
    </xf>
    <xf numFmtId="1" fontId="11" fillId="0" borderId="0" xfId="0" applyNumberFormat="1" applyFont="1"/>
    <xf numFmtId="49" fontId="11" fillId="0" borderId="0" xfId="0" applyNumberFormat="1" applyFont="1" applyBorder="1"/>
    <xf numFmtId="0" fontId="11" fillId="0" borderId="29" xfId="39" applyNumberFormat="1" applyFont="1" applyBorder="1" applyAlignment="1">
      <alignment horizontal="center"/>
    </xf>
    <xf numFmtId="164" fontId="15" fillId="0" borderId="22" xfId="25" applyNumberFormat="1" applyFont="1" applyBorder="1" applyAlignment="1">
      <alignment horizontal="center" vertical="center" wrapText="1"/>
    </xf>
    <xf numFmtId="164" fontId="15" fillId="0" borderId="6" xfId="25" applyNumberFormat="1" applyFont="1" applyBorder="1" applyAlignment="1">
      <alignment horizontal="center" vertical="center" wrapText="1"/>
    </xf>
    <xf numFmtId="164" fontId="15" fillId="0" borderId="7" xfId="25" applyNumberFormat="1" applyFont="1" applyBorder="1" applyAlignment="1">
      <alignment horizontal="center" vertical="center" wrapText="1"/>
    </xf>
    <xf numFmtId="164" fontId="15" fillId="0" borderId="11" xfId="25" applyNumberFormat="1" applyFont="1" applyBorder="1" applyAlignment="1">
      <alignment horizontal="center" vertical="center" wrapText="1"/>
    </xf>
    <xf numFmtId="164" fontId="15" fillId="0" borderId="0" xfId="25" applyNumberFormat="1" applyFont="1" applyBorder="1" applyAlignment="1">
      <alignment horizontal="center" vertical="center" wrapText="1"/>
    </xf>
    <xf numFmtId="164" fontId="15" fillId="0" borderId="12" xfId="25" applyNumberFormat="1" applyFont="1" applyBorder="1" applyAlignment="1">
      <alignment horizontal="center" vertical="center" wrapText="1"/>
    </xf>
    <xf numFmtId="164" fontId="15" fillId="0" borderId="8" xfId="25" applyNumberFormat="1" applyFont="1" applyBorder="1" applyAlignment="1">
      <alignment horizontal="center" vertical="center" wrapText="1"/>
    </xf>
    <xf numFmtId="164" fontId="15" fillId="0" borderId="9" xfId="25" applyNumberFormat="1" applyFont="1" applyBorder="1" applyAlignment="1">
      <alignment horizontal="center" vertical="center" wrapText="1"/>
    </xf>
    <xf numFmtId="164" fontId="15" fillId="0" borderId="20" xfId="25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/>
    </xf>
    <xf numFmtId="0" fontId="11" fillId="0" borderId="29" xfId="39" applyNumberFormat="1" applyFont="1" applyBorder="1" applyAlignment="1">
      <alignment horizontal="center"/>
    </xf>
    <xf numFmtId="164" fontId="13" fillId="0" borderId="43" xfId="0" applyNumberFormat="1" applyFont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164" fontId="13" fillId="0" borderId="26" xfId="0" applyNumberFormat="1" applyFont="1" applyBorder="1" applyAlignment="1">
      <alignment horizontal="center"/>
    </xf>
    <xf numFmtId="164" fontId="11" fillId="0" borderId="37" xfId="0" applyNumberFormat="1" applyFont="1" applyBorder="1" applyAlignment="1">
      <alignment horizontal="center"/>
    </xf>
    <xf numFmtId="164" fontId="11" fillId="0" borderId="38" xfId="0" applyNumberFormat="1" applyFont="1" applyBorder="1" applyAlignment="1">
      <alignment horizontal="center"/>
    </xf>
    <xf numFmtId="164" fontId="11" fillId="0" borderId="28" xfId="0" applyNumberFormat="1" applyFont="1" applyBorder="1" applyAlignment="1">
      <alignment horizontal="center"/>
    </xf>
    <xf numFmtId="166" fontId="11" fillId="0" borderId="39" xfId="0" applyNumberFormat="1" applyFont="1" applyBorder="1" applyAlignment="1">
      <alignment horizontal="center"/>
    </xf>
    <xf numFmtId="166" fontId="11" fillId="0" borderId="28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0" fontId="11" fillId="0" borderId="31" xfId="0" applyNumberFormat="1" applyFont="1" applyBorder="1" applyAlignment="1">
      <alignment horizontal="center"/>
    </xf>
    <xf numFmtId="164" fontId="11" fillId="0" borderId="29" xfId="0" applyNumberFormat="1" applyFont="1" applyBorder="1" applyAlignment="1">
      <alignment horizontal="center"/>
    </xf>
    <xf numFmtId="164" fontId="11" fillId="0" borderId="17" xfId="0" applyNumberFormat="1" applyFont="1" applyBorder="1" applyAlignment="1">
      <alignment horizontal="center"/>
    </xf>
    <xf numFmtId="49" fontId="17" fillId="0" borderId="35" xfId="0" applyNumberFormat="1" applyFont="1" applyBorder="1" applyAlignment="1">
      <alignment horizontal="center"/>
    </xf>
    <xf numFmtId="49" fontId="17" fillId="0" borderId="32" xfId="0" applyNumberFormat="1" applyFont="1" applyBorder="1" applyAlignment="1">
      <alignment horizontal="center"/>
    </xf>
    <xf numFmtId="164" fontId="17" fillId="0" borderId="32" xfId="0" applyNumberFormat="1" applyFont="1" applyBorder="1" applyAlignment="1">
      <alignment horizontal="center"/>
    </xf>
    <xf numFmtId="164" fontId="11" fillId="0" borderId="32" xfId="0" applyNumberFormat="1" applyFont="1" applyBorder="1" applyAlignment="1">
      <alignment horizontal="center"/>
    </xf>
    <xf numFmtId="164" fontId="15" fillId="2" borderId="32" xfId="37" applyNumberFormat="1" applyFont="1" applyFill="1" applyBorder="1" applyAlignment="1">
      <alignment horizontal="center"/>
    </xf>
    <xf numFmtId="164" fontId="11" fillId="2" borderId="32" xfId="37" applyNumberFormat="1" applyFont="1" applyFill="1" applyBorder="1" applyAlignment="1">
      <alignment horizontal="center"/>
    </xf>
    <xf numFmtId="167" fontId="11" fillId="0" borderId="32" xfId="39" applyNumberFormat="1" applyFont="1" applyFill="1" applyBorder="1" applyAlignment="1">
      <alignment horizontal="center"/>
    </xf>
    <xf numFmtId="164" fontId="11" fillId="0" borderId="27" xfId="0" applyNumberFormat="1" applyFont="1" applyBorder="1" applyAlignment="1">
      <alignment horizontal="center"/>
    </xf>
    <xf numFmtId="49" fontId="11" fillId="0" borderId="0" xfId="41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/>
    <xf numFmtId="164" fontId="11" fillId="0" borderId="0" xfId="37" applyNumberFormat="1" applyFont="1" applyFill="1" applyBorder="1" applyAlignment="1">
      <alignment horizontal="center"/>
    </xf>
    <xf numFmtId="164" fontId="15" fillId="0" borderId="0" xfId="37" applyNumberFormat="1" applyFont="1" applyFill="1" applyBorder="1" applyAlignment="1">
      <alignment horizontal="center"/>
    </xf>
    <xf numFmtId="167" fontId="11" fillId="0" borderId="0" xfId="39" applyNumberFormat="1" applyFont="1" applyFill="1" applyBorder="1" applyAlignment="1">
      <alignment horizontal="center"/>
    </xf>
    <xf numFmtId="164" fontId="11" fillId="0" borderId="32" xfId="0" applyNumberFormat="1" applyFont="1" applyFill="1" applyBorder="1" applyAlignment="1">
      <alignment horizontal="center"/>
    </xf>
    <xf numFmtId="164" fontId="11" fillId="0" borderId="32" xfId="0" applyNumberFormat="1" applyFont="1" applyBorder="1"/>
    <xf numFmtId="164" fontId="11" fillId="0" borderId="32" xfId="37" applyNumberFormat="1" applyFont="1" applyBorder="1" applyAlignment="1">
      <alignment horizontal="center"/>
    </xf>
    <xf numFmtId="164" fontId="11" fillId="0" borderId="16" xfId="36" applyNumberFormat="1" applyFont="1" applyBorder="1" applyAlignment="1">
      <alignment horizontal="center"/>
    </xf>
    <xf numFmtId="164" fontId="11" fillId="0" borderId="33" xfId="36" applyNumberFormat="1" applyFont="1" applyBorder="1" applyAlignment="1">
      <alignment horizontal="center"/>
    </xf>
    <xf numFmtId="164" fontId="11" fillId="0" borderId="19" xfId="36" applyNumberFormat="1" applyFont="1" applyBorder="1" applyAlignment="1">
      <alignment horizontal="center"/>
    </xf>
    <xf numFmtId="164" fontId="11" fillId="0" borderId="36" xfId="36" applyNumberFormat="1" applyFont="1" applyBorder="1" applyAlignment="1">
      <alignment horizontal="center"/>
    </xf>
    <xf numFmtId="164" fontId="15" fillId="2" borderId="36" xfId="36" applyNumberFormat="1" applyFont="1" applyFill="1" applyBorder="1" applyAlignment="1">
      <alignment horizontal="right"/>
    </xf>
    <xf numFmtId="164" fontId="15" fillId="2" borderId="19" xfId="36" applyNumberFormat="1" applyFont="1" applyFill="1" applyBorder="1" applyAlignment="1">
      <alignment horizontal="right"/>
    </xf>
    <xf numFmtId="164" fontId="11" fillId="0" borderId="36" xfId="0" applyNumberFormat="1" applyFont="1" applyBorder="1" applyAlignment="1">
      <alignment horizontal="center"/>
    </xf>
    <xf numFmtId="164" fontId="11" fillId="0" borderId="33" xfId="0" applyNumberFormat="1" applyFont="1" applyBorder="1" applyAlignment="1">
      <alignment horizontal="center"/>
    </xf>
    <xf numFmtId="164" fontId="11" fillId="0" borderId="19" xfId="0" applyNumberFormat="1" applyFont="1" applyBorder="1" applyAlignment="1">
      <alignment horizontal="center"/>
    </xf>
    <xf numFmtId="14" fontId="11" fillId="0" borderId="36" xfId="0" applyNumberFormat="1" applyFont="1" applyBorder="1" applyAlignment="1">
      <alignment horizontal="center"/>
    </xf>
    <xf numFmtId="14" fontId="11" fillId="0" borderId="33" xfId="0" applyNumberFormat="1" applyFont="1" applyBorder="1" applyAlignment="1">
      <alignment horizontal="center"/>
    </xf>
    <xf numFmtId="14" fontId="11" fillId="0" borderId="19" xfId="0" applyNumberFormat="1" applyFont="1" applyBorder="1" applyAlignment="1">
      <alignment horizontal="center"/>
    </xf>
    <xf numFmtId="0" fontId="11" fillId="0" borderId="36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166" fontId="11" fillId="0" borderId="36" xfId="0" applyNumberFormat="1" applyFont="1" applyFill="1" applyBorder="1" applyAlignment="1">
      <alignment horizontal="center" vertical="center"/>
    </xf>
    <xf numFmtId="166" fontId="11" fillId="0" borderId="33" xfId="0" applyNumberFormat="1" applyFont="1" applyFill="1" applyBorder="1" applyAlignment="1">
      <alignment horizontal="center" vertical="center"/>
    </xf>
    <xf numFmtId="166" fontId="11" fillId="0" borderId="19" xfId="0" applyNumberFormat="1" applyFont="1" applyFill="1" applyBorder="1" applyAlignment="1">
      <alignment horizontal="center" vertical="center"/>
    </xf>
    <xf numFmtId="164" fontId="11" fillId="0" borderId="30" xfId="36" applyNumberFormat="1" applyFont="1" applyBorder="1" applyAlignment="1">
      <alignment horizontal="center"/>
    </xf>
    <xf numFmtId="164" fontId="11" fillId="0" borderId="30" xfId="0" applyNumberFormat="1" applyFont="1" applyBorder="1" applyAlignment="1">
      <alignment horizontal="center"/>
    </xf>
    <xf numFmtId="164" fontId="11" fillId="0" borderId="39" xfId="0" applyNumberFormat="1" applyFont="1" applyBorder="1" applyAlignment="1">
      <alignment horizontal="center"/>
    </xf>
    <xf numFmtId="14" fontId="11" fillId="0" borderId="39" xfId="0" applyNumberFormat="1" applyFont="1" applyBorder="1" applyAlignment="1">
      <alignment horizontal="center"/>
    </xf>
    <xf numFmtId="14" fontId="11" fillId="0" borderId="38" xfId="0" applyNumberFormat="1" applyFont="1" applyBorder="1" applyAlignment="1">
      <alignment horizontal="center"/>
    </xf>
    <xf numFmtId="14" fontId="11" fillId="0" borderId="28" xfId="0" applyNumberFormat="1" applyFont="1" applyBorder="1" applyAlignment="1">
      <alignment horizontal="center"/>
    </xf>
    <xf numFmtId="0" fontId="11" fillId="0" borderId="38" xfId="0" applyNumberFormat="1" applyFont="1" applyBorder="1" applyAlignment="1">
      <alignment horizontal="center"/>
    </xf>
    <xf numFmtId="0" fontId="11" fillId="0" borderId="28" xfId="0" applyNumberFormat="1" applyFont="1" applyBorder="1" applyAlignment="1">
      <alignment horizontal="center"/>
    </xf>
    <xf numFmtId="166" fontId="11" fillId="0" borderId="39" xfId="0" applyNumberFormat="1" applyFont="1" applyFill="1" applyBorder="1" applyAlignment="1">
      <alignment horizontal="center" vertical="center"/>
    </xf>
    <xf numFmtId="166" fontId="11" fillId="0" borderId="38" xfId="0" applyNumberFormat="1" applyFont="1" applyFill="1" applyBorder="1" applyAlignment="1">
      <alignment horizontal="center" vertical="center"/>
    </xf>
    <xf numFmtId="166" fontId="11" fillId="0" borderId="28" xfId="0" applyNumberFormat="1" applyFont="1" applyFill="1" applyBorder="1" applyAlignment="1">
      <alignment horizontal="center" vertical="center"/>
    </xf>
    <xf numFmtId="164" fontId="11" fillId="0" borderId="31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6" fontId="11" fillId="0" borderId="36" xfId="0" applyNumberFormat="1" applyFont="1" applyFill="1" applyBorder="1" applyAlignment="1">
      <alignment horizontal="center"/>
    </xf>
    <xf numFmtId="166" fontId="11" fillId="0" borderId="19" xfId="0" applyNumberFormat="1" applyFont="1" applyFill="1" applyBorder="1" applyAlignment="1">
      <alignment horizontal="center"/>
    </xf>
    <xf numFmtId="166" fontId="11" fillId="0" borderId="36" xfId="0" applyNumberFormat="1" applyFont="1" applyBorder="1" applyAlignment="1">
      <alignment horizontal="center"/>
    </xf>
    <xf numFmtId="166" fontId="11" fillId="0" borderId="19" xfId="0" applyNumberFormat="1" applyFont="1" applyBorder="1" applyAlignment="1">
      <alignment horizontal="center"/>
    </xf>
    <xf numFmtId="0" fontId="11" fillId="0" borderId="30" xfId="0" applyNumberFormat="1" applyFont="1" applyBorder="1" applyAlignment="1">
      <alignment horizontal="center"/>
    </xf>
    <xf numFmtId="0" fontId="19" fillId="0" borderId="0" xfId="0" applyFont="1" applyFill="1" applyBorder="1" applyAlignment="1"/>
    <xf numFmtId="0" fontId="16" fillId="0" borderId="0" xfId="0" applyFont="1" applyFill="1" applyBorder="1" applyAlignment="1"/>
    <xf numFmtId="166" fontId="11" fillId="0" borderId="1" xfId="0" applyNumberFormat="1" applyFont="1" applyBorder="1" applyAlignment="1">
      <alignment horizontal="center"/>
    </xf>
    <xf numFmtId="164" fontId="11" fillId="0" borderId="43" xfId="0" applyNumberFormat="1" applyFont="1" applyBorder="1" applyAlignment="1">
      <alignment horizontal="center"/>
    </xf>
    <xf numFmtId="164" fontId="11" fillId="0" borderId="14" xfId="0" applyNumberFormat="1" applyFont="1" applyBorder="1" applyAlignment="1">
      <alignment horizontal="center"/>
    </xf>
    <xf numFmtId="164" fontId="11" fillId="0" borderId="26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6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Border="1" applyAlignment="1">
      <alignment horizontal="left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right"/>
    </xf>
    <xf numFmtId="14" fontId="11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left"/>
    </xf>
    <xf numFmtId="164" fontId="13" fillId="0" borderId="0" xfId="0" applyNumberFormat="1" applyFont="1" applyAlignment="1">
      <alignment horizontal="center" wrapText="1"/>
    </xf>
    <xf numFmtId="164" fontId="11" fillId="0" borderId="0" xfId="0" applyNumberFormat="1" applyFont="1" applyBorder="1" applyAlignment="1">
      <alignment horizontal="center"/>
    </xf>
    <xf numFmtId="164" fontId="11" fillId="0" borderId="39" xfId="46" applyNumberFormat="1" applyFont="1" applyBorder="1" applyAlignment="1">
      <alignment horizontal="center"/>
    </xf>
    <xf numFmtId="164" fontId="11" fillId="0" borderId="31" xfId="46" applyNumberFormat="1" applyFont="1" applyBorder="1" applyAlignment="1">
      <alignment horizontal="center"/>
    </xf>
    <xf numFmtId="49" fontId="11" fillId="0" borderId="35" xfId="39" applyNumberFormat="1" applyFont="1" applyBorder="1" applyAlignment="1">
      <alignment horizontal="center"/>
    </xf>
    <xf numFmtId="49" fontId="11" fillId="0" borderId="32" xfId="39" applyNumberFormat="1" applyFont="1" applyBorder="1" applyAlignment="1">
      <alignment horizontal="center"/>
    </xf>
    <xf numFmtId="0" fontId="11" fillId="0" borderId="32" xfId="39" applyNumberFormat="1" applyFont="1" applyBorder="1" applyAlignment="1">
      <alignment horizontal="center"/>
    </xf>
    <xf numFmtId="0" fontId="11" fillId="0" borderId="39" xfId="39" applyNumberFormat="1" applyFont="1" applyBorder="1" applyAlignment="1">
      <alignment horizontal="center"/>
    </xf>
    <xf numFmtId="0" fontId="16" fillId="0" borderId="38" xfId="39" applyNumberFormat="1" applyFont="1" applyBorder="1" applyAlignment="1">
      <alignment horizontal="center"/>
    </xf>
    <xf numFmtId="0" fontId="16" fillId="0" borderId="28" xfId="39" applyNumberFormat="1" applyFont="1" applyBorder="1" applyAlignment="1">
      <alignment horizontal="center"/>
    </xf>
    <xf numFmtId="0" fontId="18" fillId="0" borderId="39" xfId="38" applyNumberFormat="1" applyFont="1" applyBorder="1" applyAlignment="1">
      <alignment horizontal="center"/>
    </xf>
    <xf numFmtId="0" fontId="18" fillId="0" borderId="38" xfId="38" applyNumberFormat="1" applyFont="1" applyBorder="1" applyAlignment="1">
      <alignment horizontal="center"/>
    </xf>
    <xf numFmtId="0" fontId="18" fillId="0" borderId="28" xfId="38" applyNumberFormat="1" applyFont="1" applyBorder="1" applyAlignment="1">
      <alignment horizontal="center"/>
    </xf>
    <xf numFmtId="164" fontId="15" fillId="2" borderId="38" xfId="39" applyNumberFormat="1" applyFont="1" applyFill="1" applyBorder="1" applyAlignment="1">
      <alignment horizontal="center"/>
    </xf>
    <xf numFmtId="164" fontId="16" fillId="2" borderId="28" xfId="39" applyNumberFormat="1" applyFont="1" applyFill="1" applyBorder="1" applyAlignment="1">
      <alignment horizontal="center"/>
    </xf>
    <xf numFmtId="167" fontId="9" fillId="0" borderId="32" xfId="46" applyNumberFormat="1" applyFont="1" applyBorder="1" applyAlignment="1">
      <alignment horizontal="center"/>
    </xf>
    <xf numFmtId="164" fontId="11" fillId="0" borderId="36" xfId="46" applyNumberFormat="1" applyFont="1" applyBorder="1" applyAlignment="1">
      <alignment horizontal="center"/>
    </xf>
    <xf numFmtId="164" fontId="11" fillId="0" borderId="30" xfId="46" applyNumberFormat="1" applyFont="1" applyBorder="1" applyAlignment="1">
      <alignment horizontal="center"/>
    </xf>
    <xf numFmtId="49" fontId="11" fillId="0" borderId="2" xfId="39" applyNumberFormat="1" applyFont="1" applyBorder="1" applyAlignment="1">
      <alignment horizontal="center"/>
    </xf>
    <xf numFmtId="49" fontId="11" fillId="0" borderId="29" xfId="39" applyNumberFormat="1" applyFont="1" applyBorder="1" applyAlignment="1">
      <alignment horizontal="center"/>
    </xf>
    <xf numFmtId="0" fontId="11" fillId="0" borderId="29" xfId="39" applyNumberFormat="1" applyFont="1" applyBorder="1" applyAlignment="1">
      <alignment horizontal="center"/>
    </xf>
    <xf numFmtId="0" fontId="11" fillId="0" borderId="36" xfId="39" applyNumberFormat="1" applyFont="1" applyBorder="1" applyAlignment="1">
      <alignment horizontal="center"/>
    </xf>
    <xf numFmtId="0" fontId="16" fillId="0" borderId="33" xfId="39" applyNumberFormat="1" applyFont="1" applyBorder="1" applyAlignment="1">
      <alignment horizontal="center"/>
    </xf>
    <xf numFmtId="0" fontId="18" fillId="0" borderId="36" xfId="38" applyNumberFormat="1" applyFont="1" applyBorder="1" applyAlignment="1">
      <alignment horizontal="center"/>
    </xf>
    <xf numFmtId="0" fontId="18" fillId="0" borderId="33" xfId="38" applyNumberFormat="1" applyFont="1" applyBorder="1" applyAlignment="1">
      <alignment horizontal="center"/>
    </xf>
    <xf numFmtId="0" fontId="18" fillId="0" borderId="19" xfId="38" applyNumberFormat="1" applyFont="1" applyBorder="1" applyAlignment="1">
      <alignment horizontal="center"/>
    </xf>
    <xf numFmtId="164" fontId="15" fillId="2" borderId="33" xfId="39" applyNumberFormat="1" applyFont="1" applyFill="1" applyBorder="1" applyAlignment="1">
      <alignment horizontal="center"/>
    </xf>
    <xf numFmtId="164" fontId="16" fillId="2" borderId="19" xfId="39" applyNumberFormat="1" applyFont="1" applyFill="1" applyBorder="1" applyAlignment="1">
      <alignment horizontal="center"/>
    </xf>
    <xf numFmtId="167" fontId="9" fillId="0" borderId="29" xfId="46" applyNumberFormat="1" applyFont="1" applyBorder="1" applyAlignment="1">
      <alignment horizontal="center"/>
    </xf>
    <xf numFmtId="0" fontId="17" fillId="0" borderId="47" xfId="0" applyNumberFormat="1" applyFont="1" applyBorder="1" applyAlignment="1">
      <alignment horizontal="center"/>
    </xf>
    <xf numFmtId="0" fontId="11" fillId="0" borderId="33" xfId="39" applyNumberFormat="1" applyFont="1" applyBorder="1" applyAlignment="1">
      <alignment horizontal="center"/>
    </xf>
    <xf numFmtId="0" fontId="11" fillId="0" borderId="19" xfId="39" applyNumberFormat="1" applyFont="1" applyBorder="1" applyAlignment="1">
      <alignment horizontal="center"/>
    </xf>
    <xf numFmtId="164" fontId="11" fillId="0" borderId="36" xfId="39" applyNumberFormat="1" applyFont="1" applyBorder="1" applyAlignment="1">
      <alignment horizontal="center"/>
    </xf>
    <xf numFmtId="164" fontId="11" fillId="0" borderId="33" xfId="39" applyNumberFormat="1" applyFont="1" applyBorder="1" applyAlignment="1">
      <alignment horizontal="center"/>
    </xf>
    <xf numFmtId="164" fontId="11" fillId="0" borderId="19" xfId="39" applyNumberFormat="1" applyFont="1" applyBorder="1" applyAlignment="1">
      <alignment horizontal="center"/>
    </xf>
    <xf numFmtId="164" fontId="15" fillId="2" borderId="36" xfId="39" applyNumberFormat="1" applyFont="1" applyFill="1" applyBorder="1" applyAlignment="1">
      <alignment horizontal="center"/>
    </xf>
    <xf numFmtId="164" fontId="15" fillId="2" borderId="19" xfId="39" applyNumberFormat="1" applyFont="1" applyFill="1" applyBorder="1" applyAlignment="1">
      <alignment horizontal="center"/>
    </xf>
    <xf numFmtId="167" fontId="11" fillId="0" borderId="36" xfId="39" applyNumberFormat="1" applyFont="1" applyFill="1" applyBorder="1" applyAlignment="1">
      <alignment horizontal="center"/>
    </xf>
    <xf numFmtId="167" fontId="11" fillId="0" borderId="19" xfId="39" applyNumberFormat="1" applyFont="1" applyFill="1" applyBorder="1" applyAlignment="1">
      <alignment horizontal="center"/>
    </xf>
    <xf numFmtId="164" fontId="11" fillId="0" borderId="41" xfId="0" applyNumberFormat="1" applyFont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14" fontId="11" fillId="0" borderId="42" xfId="0" applyNumberFormat="1" applyFont="1" applyBorder="1" applyAlignment="1">
      <alignment horizontal="center"/>
    </xf>
    <xf numFmtId="14" fontId="11" fillId="0" borderId="18" xfId="0" applyNumberFormat="1" applyFont="1" applyBorder="1" applyAlignment="1">
      <alignment horizontal="center"/>
    </xf>
    <xf numFmtId="164" fontId="11" fillId="0" borderId="42" xfId="0" applyNumberFormat="1" applyFont="1" applyBorder="1" applyAlignment="1">
      <alignment horizontal="center"/>
    </xf>
    <xf numFmtId="164" fontId="11" fillId="0" borderId="24" xfId="0" applyNumberFormat="1" applyFont="1" applyBorder="1" applyAlignment="1">
      <alignment horizontal="center"/>
    </xf>
    <xf numFmtId="164" fontId="11" fillId="0" borderId="46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11" fillId="0" borderId="18" xfId="0" applyNumberFormat="1" applyFon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164" fontId="11" fillId="0" borderId="30" xfId="39" applyNumberFormat="1" applyFont="1" applyBorder="1" applyAlignment="1">
      <alignment horizontal="center"/>
    </xf>
    <xf numFmtId="49" fontId="11" fillId="0" borderId="2" xfId="41" applyNumberFormat="1" applyFont="1" applyBorder="1" applyAlignment="1">
      <alignment horizontal="center"/>
    </xf>
    <xf numFmtId="49" fontId="11" fillId="0" borderId="29" xfId="41" applyNumberFormat="1" applyFont="1" applyBorder="1" applyAlignment="1">
      <alignment horizontal="center"/>
    </xf>
    <xf numFmtId="0" fontId="11" fillId="0" borderId="47" xfId="0" applyNumberFormat="1" applyFont="1" applyBorder="1" applyAlignment="1">
      <alignment horizontal="center"/>
    </xf>
    <xf numFmtId="0" fontId="13" fillId="0" borderId="36" xfId="39" applyNumberFormat="1" applyFont="1" applyBorder="1" applyAlignment="1">
      <alignment horizontal="center"/>
    </xf>
    <xf numFmtId="0" fontId="13" fillId="0" borderId="33" xfId="39" applyNumberFormat="1" applyFont="1" applyBorder="1" applyAlignment="1">
      <alignment horizontal="center"/>
    </xf>
    <xf numFmtId="0" fontId="13" fillId="0" borderId="19" xfId="39" applyNumberFormat="1" applyFont="1" applyBorder="1" applyAlignment="1">
      <alignment horizontal="center"/>
    </xf>
    <xf numFmtId="0" fontId="11" fillId="0" borderId="36" xfId="38" applyNumberFormat="1" applyFont="1" applyBorder="1" applyAlignment="1">
      <alignment horizontal="center"/>
    </xf>
    <xf numFmtId="0" fontId="11" fillId="0" borderId="33" xfId="38" applyNumberFormat="1" applyFont="1" applyBorder="1" applyAlignment="1">
      <alignment horizontal="center"/>
    </xf>
    <xf numFmtId="0" fontId="11" fillId="0" borderId="19" xfId="38" applyNumberFormat="1" applyFont="1" applyBorder="1" applyAlignment="1">
      <alignment horizontal="center"/>
    </xf>
    <xf numFmtId="0" fontId="11" fillId="0" borderId="40" xfId="40" applyNumberFormat="1" applyFont="1" applyBorder="1" applyAlignment="1">
      <alignment horizontal="center"/>
    </xf>
    <xf numFmtId="0" fontId="11" fillId="0" borderId="9" xfId="40" applyNumberFormat="1" applyFont="1" applyBorder="1" applyAlignment="1">
      <alignment horizontal="center"/>
    </xf>
    <xf numFmtId="164" fontId="15" fillId="2" borderId="38" xfId="40" applyNumberFormat="1" applyFont="1" applyFill="1" applyBorder="1" applyAlignment="1">
      <alignment horizontal="center"/>
    </xf>
    <xf numFmtId="164" fontId="16" fillId="2" borderId="28" xfId="40" applyNumberFormat="1" applyFont="1" applyFill="1" applyBorder="1" applyAlignment="1">
      <alignment horizontal="center"/>
    </xf>
    <xf numFmtId="167" fontId="9" fillId="0" borderId="32" xfId="47" applyNumberFormat="1" applyFont="1" applyBorder="1" applyAlignment="1">
      <alignment horizontal="center"/>
    </xf>
    <xf numFmtId="164" fontId="11" fillId="0" borderId="32" xfId="46" applyNumberFormat="1" applyFont="1" applyBorder="1" applyAlignment="1">
      <alignment horizontal="center"/>
    </xf>
    <xf numFmtId="164" fontId="11" fillId="0" borderId="27" xfId="46" applyNumberFormat="1" applyFont="1" applyBorder="1" applyAlignment="1">
      <alignment horizontal="center"/>
    </xf>
    <xf numFmtId="167" fontId="9" fillId="0" borderId="29" xfId="47" applyNumberFormat="1" applyFont="1" applyBorder="1" applyAlignment="1">
      <alignment horizontal="center"/>
    </xf>
    <xf numFmtId="164" fontId="11" fillId="0" borderId="29" xfId="46" applyNumberFormat="1" applyFont="1" applyBorder="1" applyAlignment="1">
      <alignment horizontal="center"/>
    </xf>
    <xf numFmtId="164" fontId="11" fillId="0" borderId="17" xfId="46" applyNumberFormat="1" applyFont="1" applyBorder="1" applyAlignment="1">
      <alignment horizontal="center"/>
    </xf>
    <xf numFmtId="0" fontId="11" fillId="0" borderId="36" xfId="44" applyNumberFormat="1" applyFont="1" applyBorder="1" applyAlignment="1">
      <alignment horizontal="center"/>
    </xf>
    <xf numFmtId="0" fontId="11" fillId="0" borderId="33" xfId="44" applyNumberFormat="1" applyFont="1" applyBorder="1" applyAlignment="1">
      <alignment horizontal="center"/>
    </xf>
    <xf numFmtId="0" fontId="11" fillId="0" borderId="19" xfId="44" applyNumberFormat="1" applyFont="1" applyBorder="1" applyAlignment="1">
      <alignment horizontal="center"/>
    </xf>
    <xf numFmtId="164" fontId="11" fillId="0" borderId="36" xfId="44" applyNumberFormat="1" applyFont="1" applyBorder="1" applyAlignment="1">
      <alignment horizontal="center"/>
    </xf>
    <xf numFmtId="164" fontId="11" fillId="0" borderId="33" xfId="44" applyNumberFormat="1" applyFont="1" applyBorder="1" applyAlignment="1">
      <alignment horizontal="center"/>
    </xf>
    <xf numFmtId="164" fontId="11" fillId="0" borderId="19" xfId="44" applyNumberFormat="1" applyFont="1" applyBorder="1" applyAlignment="1">
      <alignment horizontal="center"/>
    </xf>
    <xf numFmtId="49" fontId="11" fillId="0" borderId="37" xfId="40" applyNumberFormat="1" applyFont="1" applyBorder="1" applyAlignment="1">
      <alignment horizontal="center"/>
    </xf>
    <xf numFmtId="49" fontId="11" fillId="0" borderId="38" xfId="40" applyNumberFormat="1" applyFont="1" applyBorder="1" applyAlignment="1">
      <alignment horizontal="center"/>
    </xf>
    <xf numFmtId="49" fontId="11" fillId="0" borderId="28" xfId="40" applyNumberFormat="1" applyFont="1" applyBorder="1" applyAlignment="1">
      <alignment horizontal="center"/>
    </xf>
    <xf numFmtId="49" fontId="17" fillId="0" borderId="16" xfId="40" applyNumberFormat="1" applyFont="1" applyBorder="1" applyAlignment="1">
      <alignment horizontal="center"/>
    </xf>
    <xf numFmtId="49" fontId="17" fillId="0" borderId="33" xfId="40" applyNumberFormat="1" applyFont="1" applyBorder="1" applyAlignment="1">
      <alignment horizontal="center"/>
    </xf>
    <xf numFmtId="49" fontId="17" fillId="0" borderId="19" xfId="40" applyNumberFormat="1" applyFont="1" applyBorder="1" applyAlignment="1">
      <alignment horizontal="center"/>
    </xf>
    <xf numFmtId="0" fontId="17" fillId="0" borderId="36" xfId="40" applyNumberFormat="1" applyFont="1" applyBorder="1" applyAlignment="1">
      <alignment horizontal="center"/>
    </xf>
    <xf numFmtId="0" fontId="17" fillId="0" borderId="33" xfId="40" applyNumberFormat="1" applyFont="1" applyBorder="1" applyAlignment="1">
      <alignment horizontal="center"/>
    </xf>
    <xf numFmtId="164" fontId="15" fillId="2" borderId="33" xfId="40" applyNumberFormat="1" applyFont="1" applyFill="1" applyBorder="1" applyAlignment="1">
      <alignment horizontal="center"/>
    </xf>
    <xf numFmtId="164" fontId="16" fillId="2" borderId="19" xfId="40" applyNumberFormat="1" applyFont="1" applyFill="1" applyBorder="1" applyAlignment="1">
      <alignment horizontal="center"/>
    </xf>
    <xf numFmtId="164" fontId="11" fillId="0" borderId="29" xfId="39" applyNumberFormat="1" applyFont="1" applyBorder="1" applyAlignment="1">
      <alignment horizontal="center"/>
    </xf>
    <xf numFmtId="164" fontId="11" fillId="0" borderId="17" xfId="39" applyNumberFormat="1" applyFont="1" applyBorder="1" applyAlignment="1">
      <alignment horizontal="center"/>
    </xf>
    <xf numFmtId="164" fontId="11" fillId="0" borderId="2" xfId="39" applyNumberFormat="1" applyFont="1" applyBorder="1" applyAlignment="1">
      <alignment horizontal="center"/>
    </xf>
    <xf numFmtId="164" fontId="15" fillId="2" borderId="36" xfId="39" applyNumberFormat="1" applyFont="1" applyFill="1" applyBorder="1" applyAlignment="1">
      <alignment horizontal="right"/>
    </xf>
    <xf numFmtId="164" fontId="16" fillId="2" borderId="19" xfId="39" applyNumberFormat="1" applyFont="1" applyFill="1" applyBorder="1"/>
    <xf numFmtId="164" fontId="13" fillId="0" borderId="44" xfId="0" applyNumberFormat="1" applyFont="1" applyBorder="1" applyAlignment="1">
      <alignment horizontal="center" wrapText="1"/>
    </xf>
    <xf numFmtId="164" fontId="13" fillId="0" borderId="25" xfId="0" applyNumberFormat="1" applyFont="1" applyBorder="1" applyAlignment="1">
      <alignment horizontal="center" wrapText="1"/>
    </xf>
    <xf numFmtId="164" fontId="13" fillId="0" borderId="15" xfId="0" applyNumberFormat="1" applyFont="1" applyBorder="1" applyAlignment="1">
      <alignment horizontal="center" wrapText="1"/>
    </xf>
    <xf numFmtId="164" fontId="13" fillId="0" borderId="2" xfId="0" applyNumberFormat="1" applyFont="1" applyBorder="1" applyAlignment="1">
      <alignment horizontal="center" wrapText="1"/>
    </xf>
    <xf numFmtId="164" fontId="13" fillId="0" borderId="29" xfId="0" applyNumberFormat="1" applyFont="1" applyBorder="1" applyAlignment="1">
      <alignment horizontal="center" wrapText="1"/>
    </xf>
    <xf numFmtId="164" fontId="13" fillId="0" borderId="17" xfId="0" applyNumberFormat="1" applyFont="1" applyBorder="1" applyAlignment="1">
      <alignment horizontal="center" wrapText="1"/>
    </xf>
    <xf numFmtId="164" fontId="11" fillId="3" borderId="9" xfId="0" applyNumberFormat="1" applyFont="1" applyFill="1" applyBorder="1" applyAlignment="1">
      <alignment horizontal="left"/>
    </xf>
    <xf numFmtId="49" fontId="11" fillId="0" borderId="35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0" fontId="11" fillId="0" borderId="32" xfId="0" applyNumberFormat="1" applyFont="1" applyBorder="1" applyAlignment="1">
      <alignment horizontal="center"/>
    </xf>
    <xf numFmtId="0" fontId="11" fillId="0" borderId="32" xfId="38" applyNumberFormat="1" applyFont="1" applyBorder="1" applyAlignment="1">
      <alignment horizontal="center"/>
    </xf>
    <xf numFmtId="0" fontId="16" fillId="0" borderId="32" xfId="38" applyNumberFormat="1" applyFont="1" applyBorder="1" applyAlignment="1">
      <alignment horizontal="center"/>
    </xf>
    <xf numFmtId="0" fontId="18" fillId="0" borderId="32" xfId="38" applyNumberFormat="1" applyFont="1" applyBorder="1" applyAlignment="1">
      <alignment horizontal="center"/>
    </xf>
    <xf numFmtId="164" fontId="15" fillId="2" borderId="32" xfId="38" applyNumberFormat="1" applyFont="1" applyFill="1" applyBorder="1" applyAlignment="1">
      <alignment horizontal="center"/>
    </xf>
    <xf numFmtId="49" fontId="11" fillId="0" borderId="16" xfId="40" applyNumberFormat="1" applyFont="1" applyBorder="1" applyAlignment="1">
      <alignment horizontal="center"/>
    </xf>
    <xf numFmtId="49" fontId="11" fillId="0" borderId="33" xfId="40" applyNumberFormat="1" applyFont="1" applyBorder="1" applyAlignment="1">
      <alignment horizontal="center"/>
    </xf>
    <xf numFmtId="49" fontId="11" fillId="0" borderId="19" xfId="40" applyNumberFormat="1" applyFont="1" applyBorder="1" applyAlignment="1">
      <alignment horizontal="center"/>
    </xf>
    <xf numFmtId="0" fontId="11" fillId="0" borderId="36" xfId="40" applyNumberFormat="1" applyFont="1" applyBorder="1" applyAlignment="1">
      <alignment horizontal="center"/>
    </xf>
    <xf numFmtId="0" fontId="11" fillId="0" borderId="33" xfId="4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/>
    </xf>
    <xf numFmtId="0" fontId="11" fillId="0" borderId="29" xfId="38" applyNumberFormat="1" applyFont="1" applyBorder="1" applyAlignment="1">
      <alignment horizontal="center"/>
    </xf>
    <xf numFmtId="0" fontId="16" fillId="0" borderId="29" xfId="38" applyNumberFormat="1" applyFont="1" applyBorder="1" applyAlignment="1">
      <alignment horizontal="center"/>
    </xf>
    <xf numFmtId="0" fontId="18" fillId="0" borderId="29" xfId="38" applyNumberFormat="1" applyFont="1" applyBorder="1" applyAlignment="1">
      <alignment horizontal="center"/>
    </xf>
    <xf numFmtId="164" fontId="15" fillId="2" borderId="29" xfId="38" applyNumberFormat="1" applyFont="1" applyFill="1" applyBorder="1" applyAlignment="1">
      <alignment horizontal="center"/>
    </xf>
    <xf numFmtId="164" fontId="11" fillId="0" borderId="29" xfId="40" applyNumberFormat="1" applyFont="1" applyBorder="1" applyAlignment="1">
      <alignment horizontal="center"/>
    </xf>
    <xf numFmtId="164" fontId="11" fillId="0" borderId="36" xfId="40" applyNumberFormat="1" applyFont="1" applyBorder="1" applyAlignment="1">
      <alignment horizontal="center"/>
    </xf>
    <xf numFmtId="164" fontId="11" fillId="0" borderId="33" xfId="40" applyNumberFormat="1" applyFont="1" applyBorder="1" applyAlignment="1">
      <alignment horizontal="center"/>
    </xf>
    <xf numFmtId="164" fontId="11" fillId="0" borderId="19" xfId="40" applyNumberFormat="1" applyFont="1" applyBorder="1" applyAlignment="1">
      <alignment horizontal="center"/>
    </xf>
    <xf numFmtId="164" fontId="15" fillId="2" borderId="36" xfId="40" applyNumberFormat="1" applyFont="1" applyFill="1" applyBorder="1" applyAlignment="1">
      <alignment horizontal="right"/>
    </xf>
    <xf numFmtId="164" fontId="16" fillId="2" borderId="19" xfId="40" applyNumberFormat="1" applyFont="1" applyFill="1" applyBorder="1"/>
    <xf numFmtId="164" fontId="11" fillId="0" borderId="23" xfId="40" applyNumberFormat="1" applyFont="1" applyBorder="1" applyAlignment="1">
      <alignment horizontal="center"/>
    </xf>
    <xf numFmtId="164" fontId="11" fillId="0" borderId="21" xfId="40" applyNumberFormat="1" applyFont="1" applyBorder="1" applyAlignment="1">
      <alignment horizontal="center"/>
    </xf>
    <xf numFmtId="164" fontId="11" fillId="0" borderId="16" xfId="40" applyNumberFormat="1" applyFont="1" applyBorder="1" applyAlignment="1">
      <alignment horizontal="center"/>
    </xf>
    <xf numFmtId="164" fontId="15" fillId="2" borderId="33" xfId="0" applyNumberFormat="1" applyFont="1" applyFill="1" applyBorder="1" applyAlignment="1">
      <alignment horizontal="center"/>
    </xf>
    <xf numFmtId="164" fontId="16" fillId="2" borderId="19" xfId="0" applyNumberFormat="1" applyFont="1" applyFill="1" applyBorder="1" applyAlignment="1">
      <alignment horizontal="center"/>
    </xf>
    <xf numFmtId="164" fontId="15" fillId="2" borderId="38" xfId="0" applyNumberFormat="1" applyFont="1" applyFill="1" applyBorder="1" applyAlignment="1">
      <alignment horizontal="center"/>
    </xf>
    <xf numFmtId="164" fontId="16" fillId="2" borderId="28" xfId="0" applyNumberFormat="1" applyFont="1" applyFill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49" fontId="17" fillId="0" borderId="29" xfId="0" applyNumberFormat="1" applyFont="1" applyBorder="1" applyAlignment="1">
      <alignment horizontal="center"/>
    </xf>
    <xf numFmtId="0" fontId="17" fillId="0" borderId="29" xfId="0" applyNumberFormat="1" applyFont="1" applyBorder="1" applyAlignment="1">
      <alignment horizontal="center"/>
    </xf>
    <xf numFmtId="164" fontId="11" fillId="0" borderId="29" xfId="0" applyNumberFormat="1" applyFont="1" applyFill="1" applyBorder="1" applyAlignment="1">
      <alignment horizontal="center"/>
    </xf>
    <xf numFmtId="164" fontId="11" fillId="0" borderId="29" xfId="0" applyNumberFormat="1" applyFont="1" applyBorder="1"/>
    <xf numFmtId="164" fontId="11" fillId="0" borderId="29" xfId="37" applyNumberFormat="1" applyFont="1" applyBorder="1" applyAlignment="1">
      <alignment horizontal="center"/>
    </xf>
    <xf numFmtId="164" fontId="15" fillId="2" borderId="29" xfId="37" applyNumberFormat="1" applyFont="1" applyFill="1" applyBorder="1" applyAlignment="1">
      <alignment horizontal="center"/>
    </xf>
    <xf numFmtId="164" fontId="11" fillId="2" borderId="29" xfId="37" applyNumberFormat="1" applyFont="1" applyFill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11" fillId="0" borderId="33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167" fontId="11" fillId="0" borderId="29" xfId="39" applyNumberFormat="1" applyFont="1" applyFill="1" applyBorder="1" applyAlignment="1">
      <alignment horizontal="center"/>
    </xf>
    <xf numFmtId="164" fontId="17" fillId="0" borderId="29" xfId="0" applyNumberFormat="1" applyFont="1" applyBorder="1" applyAlignment="1">
      <alignment horizontal="center"/>
    </xf>
    <xf numFmtId="166" fontId="11" fillId="0" borderId="29" xfId="37" applyNumberFormat="1" applyFont="1" applyBorder="1" applyAlignment="1">
      <alignment horizontal="center"/>
    </xf>
    <xf numFmtId="164" fontId="15" fillId="2" borderId="41" xfId="0" applyNumberFormat="1" applyFont="1" applyFill="1" applyBorder="1" applyAlignment="1">
      <alignment horizontal="right"/>
    </xf>
    <xf numFmtId="164" fontId="16" fillId="2" borderId="13" xfId="0" applyNumberFormat="1" applyFont="1" applyFill="1" applyBorder="1"/>
    <xf numFmtId="164" fontId="11" fillId="0" borderId="25" xfId="0" applyNumberFormat="1" applyFont="1" applyBorder="1" applyAlignment="1">
      <alignment horizontal="center"/>
    </xf>
    <xf numFmtId="164" fontId="11" fillId="0" borderId="1" xfId="0" applyNumberFormat="1" applyFont="1" applyFill="1" applyBorder="1" applyAlignment="1">
      <alignment horizontal="left"/>
    </xf>
    <xf numFmtId="164" fontId="14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31" fillId="0" borderId="0" xfId="0" applyNumberFormat="1" applyFont="1" applyAlignment="1">
      <alignment horizontal="left" wrapText="1"/>
    </xf>
    <xf numFmtId="164" fontId="11" fillId="0" borderId="0" xfId="0" applyNumberFormat="1" applyFont="1" applyAlignment="1">
      <alignment horizontal="left" wrapText="1"/>
    </xf>
    <xf numFmtId="164" fontId="11" fillId="0" borderId="1" xfId="0" applyNumberFormat="1" applyFont="1" applyBorder="1" applyAlignment="1"/>
    <xf numFmtId="164" fontId="13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left"/>
    </xf>
    <xf numFmtId="164" fontId="11" fillId="0" borderId="36" xfId="0" applyNumberFormat="1" applyFont="1" applyFill="1" applyBorder="1" applyAlignment="1">
      <alignment horizontal="center"/>
    </xf>
    <xf numFmtId="164" fontId="11" fillId="0" borderId="33" xfId="0" applyNumberFormat="1" applyFont="1" applyFill="1" applyBorder="1" applyAlignment="1">
      <alignment horizontal="center"/>
    </xf>
    <xf numFmtId="164" fontId="11" fillId="0" borderId="19" xfId="0" applyNumberFormat="1" applyFont="1" applyFill="1" applyBorder="1" applyAlignment="1">
      <alignment horizontal="center"/>
    </xf>
    <xf numFmtId="164" fontId="13" fillId="0" borderId="0" xfId="0" applyNumberFormat="1" applyFont="1" applyAlignment="1">
      <alignment horizontal="left"/>
    </xf>
    <xf numFmtId="164" fontId="11" fillId="0" borderId="3" xfId="0" applyNumberFormat="1" applyFont="1" applyBorder="1" applyAlignment="1">
      <alignment horizontal="center"/>
    </xf>
    <xf numFmtId="164" fontId="13" fillId="0" borderId="44" xfId="0" applyNumberFormat="1" applyFont="1" applyBorder="1" applyAlignment="1">
      <alignment horizontal="center"/>
    </xf>
    <xf numFmtId="164" fontId="13" fillId="0" borderId="2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13" fillId="0" borderId="29" xfId="0" applyNumberFormat="1" applyFont="1" applyBorder="1" applyAlignment="1">
      <alignment horizontal="center"/>
    </xf>
    <xf numFmtId="164" fontId="13" fillId="0" borderId="17" xfId="0" applyNumberFormat="1" applyFont="1" applyBorder="1" applyAlignment="1">
      <alignment horizontal="center"/>
    </xf>
    <xf numFmtId="164" fontId="13" fillId="0" borderId="22" xfId="0" applyNumberFormat="1" applyFont="1" applyBorder="1" applyAlignment="1">
      <alignment horizontal="center"/>
    </xf>
    <xf numFmtId="164" fontId="13" fillId="0" borderId="6" xfId="0" applyNumberFormat="1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164" fontId="13" fillId="0" borderId="8" xfId="0" applyNumberFormat="1" applyFont="1" applyBorder="1" applyAlignment="1">
      <alignment horizontal="center"/>
    </xf>
    <xf numFmtId="164" fontId="13" fillId="0" borderId="9" xfId="0" applyNumberFormat="1" applyFont="1" applyBorder="1" applyAlignment="1">
      <alignment horizontal="center"/>
    </xf>
    <xf numFmtId="164" fontId="13" fillId="0" borderId="20" xfId="0" applyNumberFormat="1" applyFont="1" applyBorder="1" applyAlignment="1">
      <alignment horizontal="center"/>
    </xf>
    <xf numFmtId="164" fontId="11" fillId="0" borderId="2" xfId="36" applyNumberFormat="1" applyFont="1" applyBorder="1" applyAlignment="1">
      <alignment horizontal="center"/>
    </xf>
    <xf numFmtId="164" fontId="11" fillId="0" borderId="29" xfId="36" applyNumberFormat="1" applyFont="1" applyBorder="1" applyAlignment="1">
      <alignment horizontal="center"/>
    </xf>
    <xf numFmtId="164" fontId="15" fillId="2" borderId="29" xfId="36" applyNumberFormat="1" applyFont="1" applyFill="1" applyBorder="1" applyAlignment="1">
      <alignment horizontal="right"/>
    </xf>
    <xf numFmtId="164" fontId="16" fillId="2" borderId="29" xfId="36" applyNumberFormat="1" applyFont="1" applyFill="1" applyBorder="1"/>
    <xf numFmtId="164" fontId="11" fillId="0" borderId="17" xfId="36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166" fontId="11" fillId="0" borderId="36" xfId="0" applyNumberFormat="1" applyFont="1" applyBorder="1" applyAlignment="1">
      <alignment horizontal="center" vertical="center"/>
    </xf>
    <xf numFmtId="166" fontId="11" fillId="0" borderId="33" xfId="0" applyNumberFormat="1" applyFont="1" applyBorder="1" applyAlignment="1">
      <alignment horizontal="center" vertical="center"/>
    </xf>
    <xf numFmtId="166" fontId="11" fillId="0" borderId="19" xfId="0" applyNumberFormat="1" applyFont="1" applyBorder="1" applyAlignment="1">
      <alignment horizontal="center" vertical="center"/>
    </xf>
    <xf numFmtId="0" fontId="15" fillId="0" borderId="47" xfId="38" applyNumberFormat="1" applyFont="1" applyBorder="1" applyAlignment="1">
      <alignment horizontal="center"/>
    </xf>
    <xf numFmtId="164" fontId="15" fillId="2" borderId="47" xfId="38" applyNumberFormat="1" applyFont="1" applyFill="1" applyBorder="1" applyAlignment="1">
      <alignment horizontal="center"/>
    </xf>
    <xf numFmtId="166" fontId="11" fillId="0" borderId="47" xfId="37" applyNumberFormat="1" applyFont="1" applyFill="1" applyBorder="1" applyAlignment="1">
      <alignment horizontal="center"/>
    </xf>
    <xf numFmtId="164" fontId="11" fillId="0" borderId="47" xfId="46" applyNumberFormat="1" applyFont="1" applyBorder="1" applyAlignment="1">
      <alignment horizontal="center"/>
    </xf>
    <xf numFmtId="164" fontId="11" fillId="0" borderId="48" xfId="46" applyNumberFormat="1" applyFont="1" applyBorder="1" applyAlignment="1">
      <alignment horizontal="center"/>
    </xf>
    <xf numFmtId="166" fontId="11" fillId="0" borderId="29" xfId="37" applyNumberFormat="1" applyFont="1" applyFill="1" applyBorder="1" applyAlignment="1">
      <alignment horizontal="center"/>
    </xf>
    <xf numFmtId="164" fontId="11" fillId="0" borderId="4" xfId="0" applyNumberFormat="1" applyFont="1" applyBorder="1" applyAlignment="1">
      <alignment horizontal="left"/>
    </xf>
    <xf numFmtId="0" fontId="11" fillId="0" borderId="23" xfId="38" applyNumberFormat="1" applyFont="1" applyBorder="1" applyAlignment="1">
      <alignment horizontal="center"/>
    </xf>
    <xf numFmtId="0" fontId="16" fillId="0" borderId="23" xfId="38" applyNumberFormat="1" applyFont="1" applyBorder="1" applyAlignment="1">
      <alignment horizontal="center"/>
    </xf>
    <xf numFmtId="49" fontId="11" fillId="0" borderId="16" xfId="39" applyNumberFormat="1" applyFont="1" applyBorder="1" applyAlignment="1">
      <alignment horizontal="center"/>
    </xf>
    <xf numFmtId="49" fontId="11" fillId="0" borderId="33" xfId="39" applyNumberFormat="1" applyFont="1" applyBorder="1" applyAlignment="1">
      <alignment horizontal="center"/>
    </xf>
    <xf numFmtId="49" fontId="11" fillId="0" borderId="30" xfId="39" applyNumberFormat="1" applyFont="1" applyBorder="1" applyAlignment="1">
      <alignment horizontal="center"/>
    </xf>
    <xf numFmtId="0" fontId="18" fillId="0" borderId="23" xfId="38" applyNumberFormat="1" applyFont="1" applyBorder="1" applyAlignment="1">
      <alignment horizontal="center"/>
    </xf>
    <xf numFmtId="164" fontId="15" fillId="2" borderId="23" xfId="38" applyNumberFormat="1" applyFont="1" applyFill="1" applyBorder="1" applyAlignment="1">
      <alignment horizontal="center"/>
    </xf>
    <xf numFmtId="167" fontId="9" fillId="0" borderId="23" xfId="39" applyNumberFormat="1" applyFont="1" applyFill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0" fontId="11" fillId="0" borderId="9" xfId="0" applyNumberFormat="1" applyFont="1" applyBorder="1" applyAlignment="1">
      <alignment horizontal="center"/>
    </xf>
    <xf numFmtId="49" fontId="11" fillId="0" borderId="44" xfId="0" applyNumberFormat="1" applyFont="1" applyBorder="1" applyAlignment="1">
      <alignment horizontal="center" wrapText="1"/>
    </xf>
    <xf numFmtId="49" fontId="11" fillId="0" borderId="25" xfId="0" applyNumberFormat="1" applyFont="1" applyBorder="1" applyAlignment="1">
      <alignment horizontal="center" wrapText="1"/>
    </xf>
    <xf numFmtId="49" fontId="11" fillId="0" borderId="15" xfId="0" applyNumberFormat="1" applyFont="1" applyBorder="1" applyAlignment="1">
      <alignment horizontal="center" wrapText="1"/>
    </xf>
    <xf numFmtId="49" fontId="11" fillId="0" borderId="35" xfId="0" applyNumberFormat="1" applyFont="1" applyBorder="1" applyAlignment="1">
      <alignment horizontal="center" wrapText="1"/>
    </xf>
    <xf numFmtId="49" fontId="11" fillId="0" borderId="32" xfId="0" applyNumberFormat="1" applyFont="1" applyBorder="1" applyAlignment="1">
      <alignment horizontal="center" wrapText="1"/>
    </xf>
    <xf numFmtId="49" fontId="11" fillId="0" borderId="27" xfId="0" applyNumberFormat="1" applyFont="1" applyBorder="1" applyAlignment="1">
      <alignment horizontal="center" wrapText="1"/>
    </xf>
    <xf numFmtId="49" fontId="17" fillId="0" borderId="50" xfId="0" applyNumberFormat="1" applyFont="1" applyBorder="1" applyAlignment="1">
      <alignment horizontal="center"/>
    </xf>
    <xf numFmtId="49" fontId="17" fillId="0" borderId="47" xfId="0" applyNumberFormat="1" applyFont="1" applyBorder="1" applyAlignment="1">
      <alignment horizontal="center"/>
    </xf>
    <xf numFmtId="0" fontId="11" fillId="0" borderId="47" xfId="38" applyNumberFormat="1" applyFont="1" applyBorder="1" applyAlignment="1">
      <alignment horizontal="center"/>
    </xf>
    <xf numFmtId="164" fontId="11" fillId="0" borderId="45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164" fontId="11" fillId="0" borderId="23" xfId="46" applyNumberFormat="1" applyFont="1" applyBorder="1" applyAlignment="1">
      <alignment horizontal="center"/>
    </xf>
    <xf numFmtId="164" fontId="11" fillId="0" borderId="21" xfId="46" applyNumberFormat="1" applyFont="1" applyBorder="1" applyAlignment="1">
      <alignment horizontal="center"/>
    </xf>
    <xf numFmtId="164" fontId="13" fillId="0" borderId="43" xfId="40" applyNumberFormat="1" applyFont="1" applyBorder="1" applyAlignment="1">
      <alignment horizontal="center"/>
    </xf>
    <xf numFmtId="164" fontId="13" fillId="0" borderId="14" xfId="40" applyNumberFormat="1" applyFont="1" applyBorder="1" applyAlignment="1">
      <alignment horizontal="center"/>
    </xf>
    <xf numFmtId="164" fontId="13" fillId="0" borderId="26" xfId="40" applyNumberFormat="1" applyFont="1" applyBorder="1" applyAlignment="1">
      <alignment horizontal="center"/>
    </xf>
    <xf numFmtId="167" fontId="11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 vertical="top" textRotation="255"/>
    </xf>
    <xf numFmtId="166" fontId="11" fillId="0" borderId="41" xfId="0" applyNumberFormat="1" applyFont="1" applyFill="1" applyBorder="1" applyAlignment="1">
      <alignment horizontal="center" vertical="center"/>
    </xf>
    <xf numFmtId="166" fontId="11" fillId="0" borderId="14" xfId="0" applyNumberFormat="1" applyFont="1" applyFill="1" applyBorder="1" applyAlignment="1">
      <alignment horizontal="center" vertical="center"/>
    </xf>
    <xf numFmtId="166" fontId="11" fillId="0" borderId="13" xfId="0" applyNumberFormat="1" applyFont="1" applyFill="1" applyBorder="1" applyAlignment="1">
      <alignment horizontal="center" vertical="center"/>
    </xf>
    <xf numFmtId="164" fontId="11" fillId="0" borderId="46" xfId="0" applyNumberFormat="1" applyFont="1" applyFill="1" applyBorder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164" fontId="8" fillId="6" borderId="22" xfId="0" applyNumberFormat="1" applyFont="1" applyFill="1" applyBorder="1" applyAlignment="1">
      <alignment horizontal="center" vertical="center" wrapText="1"/>
    </xf>
    <xf numFmtId="164" fontId="8" fillId="6" borderId="6" xfId="0" applyNumberFormat="1" applyFont="1" applyFill="1" applyBorder="1" applyAlignment="1">
      <alignment horizontal="center" vertical="center" wrapText="1"/>
    </xf>
    <xf numFmtId="164" fontId="8" fillId="6" borderId="7" xfId="0" applyNumberFormat="1" applyFont="1" applyFill="1" applyBorder="1" applyAlignment="1">
      <alignment horizontal="center" vertical="center" wrapText="1"/>
    </xf>
    <xf numFmtId="164" fontId="8" fillId="6" borderId="8" xfId="0" applyNumberFormat="1" applyFont="1" applyFill="1" applyBorder="1" applyAlignment="1">
      <alignment horizontal="center" vertical="center" wrapText="1"/>
    </xf>
    <xf numFmtId="164" fontId="8" fillId="6" borderId="9" xfId="0" applyNumberFormat="1" applyFont="1" applyFill="1" applyBorder="1" applyAlignment="1">
      <alignment horizontal="center" vertical="center" wrapText="1"/>
    </xf>
    <xf numFmtId="164" fontId="8" fillId="6" borderId="20" xfId="0" applyNumberFormat="1" applyFont="1" applyFill="1" applyBorder="1" applyAlignment="1">
      <alignment horizontal="center" vertical="center" wrapText="1"/>
    </xf>
    <xf numFmtId="49" fontId="11" fillId="0" borderId="37" xfId="0" applyNumberFormat="1" applyFont="1" applyBorder="1" applyAlignment="1">
      <alignment horizontal="center"/>
    </xf>
    <xf numFmtId="49" fontId="11" fillId="0" borderId="38" xfId="0" applyNumberFormat="1" applyFont="1" applyBorder="1" applyAlignment="1">
      <alignment horizontal="center"/>
    </xf>
    <xf numFmtId="49" fontId="11" fillId="0" borderId="28" xfId="0" applyNumberFormat="1" applyFont="1" applyBorder="1" applyAlignment="1">
      <alignment horizontal="center"/>
    </xf>
    <xf numFmtId="0" fontId="11" fillId="0" borderId="45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7" fillId="0" borderId="29" xfId="39" applyNumberFormat="1" applyFont="1" applyBorder="1" applyAlignment="1">
      <alignment horizontal="center"/>
    </xf>
  </cellXfs>
  <cellStyles count="87">
    <cellStyle name="Normal" xfId="0" builtinId="0"/>
    <cellStyle name="Normal 10" xfId="1" xr:uid="{00000000-0005-0000-0000-000002000000}"/>
    <cellStyle name="Normal 10 2" xfId="42" xr:uid="{00000000-0005-0000-0000-000003000000}"/>
    <cellStyle name="Normal 10 3" xfId="83" xr:uid="{00000000-0005-0000-0000-000004000000}"/>
    <cellStyle name="Normal 11" xfId="41" xr:uid="{00000000-0005-0000-0000-000005000000}"/>
    <cellStyle name="Normal 11 2" xfId="85" xr:uid="{00000000-0005-0000-0000-000006000000}"/>
    <cellStyle name="Normal 12" xfId="86" xr:uid="{00000000-0005-0000-0000-000007000000}"/>
    <cellStyle name="Normal 13" xfId="82" xr:uid="{00000000-0005-0000-0000-000008000000}"/>
    <cellStyle name="Normal 14" xfId="2" xr:uid="{00000000-0005-0000-0000-000009000000}"/>
    <cellStyle name="Normal 14 2" xfId="51" xr:uid="{00000000-0005-0000-0000-00000A000000}"/>
    <cellStyle name="Normal 2" xfId="3" xr:uid="{00000000-0005-0000-0000-00000B000000}"/>
    <cellStyle name="Normal 2 10" xfId="4" xr:uid="{00000000-0005-0000-0000-00000C000000}"/>
    <cellStyle name="Normal 2 10 2" xfId="52" xr:uid="{00000000-0005-0000-0000-00000D000000}"/>
    <cellStyle name="Normal 2 11" xfId="5" xr:uid="{00000000-0005-0000-0000-00000E000000}"/>
    <cellStyle name="Normal 2 11 2" xfId="53" xr:uid="{00000000-0005-0000-0000-00000F000000}"/>
    <cellStyle name="Normal 2 12" xfId="50" xr:uid="{00000000-0005-0000-0000-000010000000}"/>
    <cellStyle name="Normal 2 2" xfId="6" xr:uid="{00000000-0005-0000-0000-000011000000}"/>
    <cellStyle name="Normal 2 2 2" xfId="54" xr:uid="{00000000-0005-0000-0000-000012000000}"/>
    <cellStyle name="Normal 2 3" xfId="7" xr:uid="{00000000-0005-0000-0000-000013000000}"/>
    <cellStyle name="Normal 2 3 2" xfId="55" xr:uid="{00000000-0005-0000-0000-000014000000}"/>
    <cellStyle name="Normal 2 4" xfId="8" xr:uid="{00000000-0005-0000-0000-000015000000}"/>
    <cellStyle name="Normal 2 4 2" xfId="56" xr:uid="{00000000-0005-0000-0000-000016000000}"/>
    <cellStyle name="Normal 2 5" xfId="9" xr:uid="{00000000-0005-0000-0000-000017000000}"/>
    <cellStyle name="Normal 2 5 2" xfId="57" xr:uid="{00000000-0005-0000-0000-000018000000}"/>
    <cellStyle name="Normal 2 6" xfId="10" xr:uid="{00000000-0005-0000-0000-000019000000}"/>
    <cellStyle name="Normal 2 6 2" xfId="58" xr:uid="{00000000-0005-0000-0000-00001A000000}"/>
    <cellStyle name="Normal 2 7" xfId="11" xr:uid="{00000000-0005-0000-0000-00001B000000}"/>
    <cellStyle name="Normal 2 7 2" xfId="59" xr:uid="{00000000-0005-0000-0000-00001C000000}"/>
    <cellStyle name="Normal 2 8" xfId="12" xr:uid="{00000000-0005-0000-0000-00001D000000}"/>
    <cellStyle name="Normal 2 8 2" xfId="60" xr:uid="{00000000-0005-0000-0000-00001E000000}"/>
    <cellStyle name="Normal 2 9" xfId="13" xr:uid="{00000000-0005-0000-0000-00001F000000}"/>
    <cellStyle name="Normal 2 9 2" xfId="61" xr:uid="{00000000-0005-0000-0000-000020000000}"/>
    <cellStyle name="Normal 3" xfId="14" xr:uid="{00000000-0005-0000-0000-000021000000}"/>
    <cellStyle name="Normal 3 10" xfId="15" xr:uid="{00000000-0005-0000-0000-000022000000}"/>
    <cellStyle name="Normal 3 10 2" xfId="62" xr:uid="{00000000-0005-0000-0000-000023000000}"/>
    <cellStyle name="Normal 3 11" xfId="16" xr:uid="{00000000-0005-0000-0000-000024000000}"/>
    <cellStyle name="Normal 3 11 2" xfId="63" xr:uid="{00000000-0005-0000-0000-000025000000}"/>
    <cellStyle name="Normal 3 12" xfId="49" xr:uid="{00000000-0005-0000-0000-000026000000}"/>
    <cellStyle name="Normal 3 2" xfId="17" xr:uid="{00000000-0005-0000-0000-000027000000}"/>
    <cellStyle name="Normal 3 2 2" xfId="64" xr:uid="{00000000-0005-0000-0000-000028000000}"/>
    <cellStyle name="Normal 3 3" xfId="18" xr:uid="{00000000-0005-0000-0000-000029000000}"/>
    <cellStyle name="Normal 3 3 2" xfId="65" xr:uid="{00000000-0005-0000-0000-00002A000000}"/>
    <cellStyle name="Normal 3 4" xfId="19" xr:uid="{00000000-0005-0000-0000-00002B000000}"/>
    <cellStyle name="Normal 3 4 2" xfId="66" xr:uid="{00000000-0005-0000-0000-00002C000000}"/>
    <cellStyle name="Normal 3 5" xfId="20" xr:uid="{00000000-0005-0000-0000-00002D000000}"/>
    <cellStyle name="Normal 3 5 2" xfId="67" xr:uid="{00000000-0005-0000-0000-00002E000000}"/>
    <cellStyle name="Normal 3 6" xfId="21" xr:uid="{00000000-0005-0000-0000-00002F000000}"/>
    <cellStyle name="Normal 3 6 2" xfId="68" xr:uid="{00000000-0005-0000-0000-000030000000}"/>
    <cellStyle name="Normal 3 7" xfId="22" xr:uid="{00000000-0005-0000-0000-000031000000}"/>
    <cellStyle name="Normal 3 7 2" xfId="69" xr:uid="{00000000-0005-0000-0000-000032000000}"/>
    <cellStyle name="Normal 3 8" xfId="23" xr:uid="{00000000-0005-0000-0000-000033000000}"/>
    <cellStyle name="Normal 3 8 2" xfId="70" xr:uid="{00000000-0005-0000-0000-000034000000}"/>
    <cellStyle name="Normal 3 9" xfId="24" xr:uid="{00000000-0005-0000-0000-000035000000}"/>
    <cellStyle name="Normal 3 9 2" xfId="71" xr:uid="{00000000-0005-0000-0000-000036000000}"/>
    <cellStyle name="Normal 4" xfId="25" xr:uid="{00000000-0005-0000-0000-000037000000}"/>
    <cellStyle name="Normal 4 10" xfId="26" xr:uid="{00000000-0005-0000-0000-000038000000}"/>
    <cellStyle name="Normal 4 10 2" xfId="72" xr:uid="{00000000-0005-0000-0000-000039000000}"/>
    <cellStyle name="Normal 4 11" xfId="27" xr:uid="{00000000-0005-0000-0000-00003A000000}"/>
    <cellStyle name="Normal 4 11 2" xfId="73" xr:uid="{00000000-0005-0000-0000-00003B000000}"/>
    <cellStyle name="Normal 4 12" xfId="48" xr:uid="{00000000-0005-0000-0000-00003C000000}"/>
    <cellStyle name="Normal 4 2" xfId="28" xr:uid="{00000000-0005-0000-0000-00003D000000}"/>
    <cellStyle name="Normal 4 2 2" xfId="74" xr:uid="{00000000-0005-0000-0000-00003E000000}"/>
    <cellStyle name="Normal 4 3" xfId="29" xr:uid="{00000000-0005-0000-0000-00003F000000}"/>
    <cellStyle name="Normal 4 3 2" xfId="75" xr:uid="{00000000-0005-0000-0000-000040000000}"/>
    <cellStyle name="Normal 4 4" xfId="30" xr:uid="{00000000-0005-0000-0000-000041000000}"/>
    <cellStyle name="Normal 4 4 2" xfId="76" xr:uid="{00000000-0005-0000-0000-000042000000}"/>
    <cellStyle name="Normal 4 5" xfId="31" xr:uid="{00000000-0005-0000-0000-000043000000}"/>
    <cellStyle name="Normal 4 5 2" xfId="77" xr:uid="{00000000-0005-0000-0000-000044000000}"/>
    <cellStyle name="Normal 4 6" xfId="32" xr:uid="{00000000-0005-0000-0000-000045000000}"/>
    <cellStyle name="Normal 4 6 2" xfId="78" xr:uid="{00000000-0005-0000-0000-000046000000}"/>
    <cellStyle name="Normal 4 7" xfId="33" xr:uid="{00000000-0005-0000-0000-000047000000}"/>
    <cellStyle name="Normal 4 7 2" xfId="79" xr:uid="{00000000-0005-0000-0000-000048000000}"/>
    <cellStyle name="Normal 4 8" xfId="34" xr:uid="{00000000-0005-0000-0000-000049000000}"/>
    <cellStyle name="Normal 4 8 2" xfId="80" xr:uid="{00000000-0005-0000-0000-00004A000000}"/>
    <cellStyle name="Normal 4 9" xfId="35" xr:uid="{00000000-0005-0000-0000-00004B000000}"/>
    <cellStyle name="Normal 4 9 2" xfId="81" xr:uid="{00000000-0005-0000-0000-00004C000000}"/>
    <cellStyle name="Normal 5" xfId="36" xr:uid="{00000000-0005-0000-0000-00004D000000}"/>
    <cellStyle name="Normal 5 2" xfId="43" xr:uid="{00000000-0005-0000-0000-00004E000000}"/>
    <cellStyle name="Normal 6" xfId="37" xr:uid="{00000000-0005-0000-0000-00004F000000}"/>
    <cellStyle name="Normal 6 2" xfId="45" xr:uid="{00000000-0005-0000-0000-000050000000}"/>
    <cellStyle name="Normal 7" xfId="38" xr:uid="{00000000-0005-0000-0000-000051000000}"/>
    <cellStyle name="Normal 7 2" xfId="46" xr:uid="{00000000-0005-0000-0000-000052000000}"/>
    <cellStyle name="Normal 8" xfId="39" xr:uid="{00000000-0005-0000-0000-000053000000}"/>
    <cellStyle name="Normal 8 2" xfId="44" xr:uid="{00000000-0005-0000-0000-000054000000}"/>
    <cellStyle name="Normal 9" xfId="40" xr:uid="{00000000-0005-0000-0000-000055000000}"/>
    <cellStyle name="Normal 9 2" xfId="47" xr:uid="{00000000-0005-0000-0000-000056000000}"/>
    <cellStyle name="Percent 2" xfId="84" xr:uid="{00000000-0005-0000-0000-00005A000000}"/>
  </cellStyles>
  <dxfs count="228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Drop" dropLines="15" dropStyle="combo" dx="15" fmlaLink="$BH$30" fmlaRange="$BH$33:$BH$46" noThreeD="1" sel="13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180974</xdr:colOff>
      <xdr:row>58</xdr:row>
      <xdr:rowOff>9526</xdr:rowOff>
    </xdr:from>
    <xdr:to>
      <xdr:col>24</xdr:col>
      <xdr:colOff>209550</xdr:colOff>
      <xdr:row>59</xdr:row>
      <xdr:rowOff>17145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4162424" y="8201026"/>
          <a:ext cx="457201" cy="219074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7620</xdr:colOff>
          <xdr:row>12</xdr:row>
          <xdr:rowOff>7620</xdr:rowOff>
        </xdr:from>
        <xdr:to>
          <xdr:col>85</xdr:col>
          <xdr:colOff>20955</xdr:colOff>
          <xdr:row>12</xdr:row>
          <xdr:rowOff>190500</xdr:rowOff>
        </xdr:to>
        <xdr:sp macro="" textlink="">
          <xdr:nvSpPr>
            <xdr:cNvPr id="25601" name="Drop Down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0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85</xdr:col>
      <xdr:colOff>133350</xdr:colOff>
      <xdr:row>9</xdr:row>
      <xdr:rowOff>38100</xdr:rowOff>
    </xdr:from>
    <xdr:to>
      <xdr:col>86</xdr:col>
      <xdr:colOff>514350</xdr:colOff>
      <xdr:row>15</xdr:row>
      <xdr:rowOff>129540</xdr:rowOff>
    </xdr:to>
    <xdr:pic>
      <xdr:nvPicPr>
        <xdr:cNvPr id="5" name="Picture 4" descr="image00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15850" y="38100"/>
          <a:ext cx="100965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33</xdr:col>
      <xdr:colOff>28574</xdr:colOff>
      <xdr:row>58</xdr:row>
      <xdr:rowOff>190499</xdr:rowOff>
    </xdr:from>
    <xdr:ext cx="371475" cy="238125"/>
    <xdr:sp macro="" textlink="">
      <xdr:nvSpPr>
        <xdr:cNvPr id="8" name="Oval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6134099" y="8381999"/>
          <a:ext cx="371475" cy="238125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>
    <tabColor theme="0"/>
    <pageSetUpPr fitToPage="1"/>
  </sheetPr>
  <dimension ref="A1:CG1117"/>
  <sheetViews>
    <sheetView showGridLines="0" tabSelected="1" topLeftCell="A10" zoomScaleNormal="100" workbookViewId="0">
      <selection activeCell="G47" sqref="G47:H47"/>
    </sheetView>
  </sheetViews>
  <sheetFormatPr defaultColWidth="9.109375" defaultRowHeight="10.199999999999999" x14ac:dyDescent="0.2"/>
  <cols>
    <col min="1" max="23" width="2.6640625" style="17" customWidth="1"/>
    <col min="24" max="25" width="3.6640625" style="17" customWidth="1"/>
    <col min="26" max="26" width="2.6640625" style="17" customWidth="1"/>
    <col min="27" max="27" width="3.5546875" style="17" customWidth="1"/>
    <col min="28" max="28" width="1.5546875" style="17" customWidth="1"/>
    <col min="29" max="29" width="3" style="17" customWidth="1"/>
    <col min="30" max="33" width="2.6640625" style="17" customWidth="1"/>
    <col min="34" max="35" width="3.33203125" style="17" customWidth="1"/>
    <col min="36" max="36" width="3.33203125" style="22" customWidth="1"/>
    <col min="37" max="37" width="3.33203125" style="17" customWidth="1"/>
    <col min="38" max="39" width="2.6640625" style="17" customWidth="1"/>
    <col min="40" max="40" width="3.6640625" style="17" customWidth="1"/>
    <col min="41" max="42" width="2.6640625" style="17" customWidth="1"/>
    <col min="43" max="43" width="5.33203125" style="17" customWidth="1"/>
    <col min="44" max="44" width="2.6640625" style="17" customWidth="1"/>
    <col min="45" max="45" width="2.44140625" style="17" customWidth="1"/>
    <col min="46" max="46" width="2.6640625" style="17" customWidth="1"/>
    <col min="47" max="47" width="4.5546875" style="17" customWidth="1"/>
    <col min="48" max="48" width="2.6640625" style="17" customWidth="1"/>
    <col min="49" max="49" width="4.109375" style="17" customWidth="1"/>
    <col min="50" max="50" width="6.88671875" style="17" customWidth="1"/>
    <col min="51" max="51" width="7.44140625" style="17" customWidth="1"/>
    <col min="52" max="52" width="6.44140625" style="17" customWidth="1"/>
    <col min="53" max="53" width="2.6640625" style="17" customWidth="1"/>
    <col min="54" max="54" width="3.5546875" style="17" customWidth="1"/>
    <col min="55" max="55" width="2.6640625" style="17" customWidth="1"/>
    <col min="56" max="56" width="3" style="17" customWidth="1"/>
    <col min="57" max="57" width="2" style="17" customWidth="1"/>
    <col min="58" max="58" width="4.5546875" style="17" customWidth="1"/>
    <col min="59" max="59" width="5.6640625" style="17" hidden="1" customWidth="1"/>
    <col min="60" max="60" width="36.6640625" style="17" hidden="1" customWidth="1"/>
    <col min="61" max="61" width="13.44140625" style="17" hidden="1" customWidth="1"/>
    <col min="62" max="66" width="2.6640625" style="17" hidden="1" customWidth="1"/>
    <col min="67" max="67" width="5" style="17" hidden="1" customWidth="1"/>
    <col min="68" max="69" width="2.6640625" style="17" hidden="1" customWidth="1"/>
    <col min="70" max="70" width="4.6640625" style="17" hidden="1" customWidth="1"/>
    <col min="71" max="85" width="9.109375" style="17" hidden="1" customWidth="1"/>
    <col min="86" max="86" width="9.109375" style="17" customWidth="1"/>
    <col min="87" max="16384" width="9.109375" style="17"/>
  </cols>
  <sheetData>
    <row r="1" spans="1:72" ht="13.8" hidden="1" x14ac:dyDescent="0.3">
      <c r="A1" s="398" t="str">
        <f>IF(AH59=0,"Not Eligible for BSTM","")</f>
        <v/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88" t="s">
        <v>91</v>
      </c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I1" s="398" t="s">
        <v>60</v>
      </c>
      <c r="AJ1" s="398"/>
      <c r="AK1" s="398"/>
      <c r="AL1" s="398"/>
      <c r="AM1" s="398"/>
      <c r="AN1" s="398"/>
      <c r="AO1" s="398"/>
      <c r="AP1" s="398"/>
      <c r="AQ1" s="18" t="s">
        <v>61</v>
      </c>
      <c r="AR1" s="393"/>
      <c r="AS1" s="393"/>
      <c r="AT1" s="393"/>
      <c r="AU1" s="393"/>
      <c r="AV1" s="394"/>
      <c r="AW1" s="394"/>
      <c r="AX1" s="18"/>
      <c r="AY1" s="18"/>
      <c r="BB1" s="19"/>
    </row>
    <row r="2" spans="1:72" ht="13.8" hidden="1" x14ac:dyDescent="0.3">
      <c r="A2" s="236" t="s">
        <v>444</v>
      </c>
      <c r="B2" s="236"/>
      <c r="C2" s="236"/>
      <c r="D2" s="387"/>
      <c r="E2" s="235"/>
      <c r="F2" s="235"/>
      <c r="G2" s="235"/>
      <c r="H2" s="235"/>
      <c r="I2" s="235"/>
      <c r="J2" s="235"/>
      <c r="K2" s="235"/>
      <c r="L2" s="235"/>
      <c r="M2" s="235"/>
      <c r="N2" s="388" t="s">
        <v>90</v>
      </c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I2" s="456"/>
      <c r="AJ2" s="20">
        <v>1</v>
      </c>
      <c r="AK2" s="449"/>
      <c r="AL2" s="449"/>
      <c r="AM2" s="449"/>
      <c r="AN2" s="449"/>
      <c r="AO2" s="449"/>
      <c r="AP2" s="449"/>
      <c r="AR2" s="21"/>
      <c r="AS2" s="20">
        <v>1</v>
      </c>
      <c r="AT2" s="449"/>
      <c r="AU2" s="449"/>
      <c r="AV2" s="449"/>
      <c r="AW2" s="449"/>
      <c r="AX2" s="449"/>
      <c r="AY2" s="449"/>
    </row>
    <row r="3" spans="1:72" ht="5.25" hidden="1" customHeight="1" x14ac:dyDescent="0.2">
      <c r="A3" s="22"/>
      <c r="B3" s="22"/>
      <c r="C3" s="22"/>
      <c r="D3" s="23"/>
      <c r="E3" s="24"/>
      <c r="F3" s="24"/>
      <c r="G3" s="24"/>
      <c r="H3" s="24"/>
      <c r="I3" s="24"/>
      <c r="J3" s="24"/>
      <c r="K3" s="24"/>
      <c r="L3" s="24"/>
      <c r="M3" s="24"/>
      <c r="N3" s="389" t="s">
        <v>565</v>
      </c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I3" s="456"/>
      <c r="AJ3" s="472">
        <v>2</v>
      </c>
      <c r="AK3" s="447"/>
      <c r="AL3" s="447"/>
      <c r="AM3" s="447"/>
      <c r="AN3" s="447"/>
      <c r="AO3" s="447"/>
      <c r="AP3" s="447"/>
      <c r="AR3" s="21"/>
      <c r="AS3" s="472">
        <v>2</v>
      </c>
      <c r="AT3" s="447"/>
      <c r="AU3" s="447"/>
      <c r="AV3" s="447"/>
      <c r="AW3" s="447"/>
      <c r="AX3" s="447"/>
      <c r="AY3" s="447"/>
    </row>
    <row r="4" spans="1:72" ht="10.5" hidden="1" customHeight="1" x14ac:dyDescent="0.2">
      <c r="A4" s="236" t="s">
        <v>462</v>
      </c>
      <c r="B4" s="236"/>
      <c r="C4" s="236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89"/>
      <c r="AG4" s="389"/>
      <c r="AI4" s="456"/>
      <c r="AJ4" s="449"/>
      <c r="AK4" s="448"/>
      <c r="AL4" s="448"/>
      <c r="AM4" s="448"/>
      <c r="AN4" s="448"/>
      <c r="AO4" s="448"/>
      <c r="AP4" s="448"/>
      <c r="AR4" s="21"/>
      <c r="AS4" s="449"/>
      <c r="AT4" s="448"/>
      <c r="AU4" s="448"/>
      <c r="AV4" s="448"/>
      <c r="AW4" s="448"/>
      <c r="AX4" s="448"/>
      <c r="AY4" s="448"/>
    </row>
    <row r="5" spans="1:72" ht="9" hidden="1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N5" s="389" t="s">
        <v>566</v>
      </c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  <c r="AA5" s="389"/>
      <c r="AB5" s="389"/>
      <c r="AC5" s="389"/>
      <c r="AD5" s="389"/>
      <c r="AE5" s="389"/>
      <c r="AF5" s="389"/>
      <c r="AG5" s="389"/>
      <c r="AH5" s="18"/>
      <c r="AI5" s="456"/>
      <c r="AJ5" s="472">
        <v>3</v>
      </c>
      <c r="AK5" s="447"/>
      <c r="AL5" s="447"/>
      <c r="AM5" s="447"/>
      <c r="AN5" s="447"/>
      <c r="AO5" s="447"/>
      <c r="AP5" s="447"/>
      <c r="AR5" s="21"/>
      <c r="AS5" s="472">
        <v>3</v>
      </c>
      <c r="AT5" s="447"/>
      <c r="AU5" s="447"/>
      <c r="AV5" s="447"/>
      <c r="AW5" s="447"/>
      <c r="AX5" s="447"/>
      <c r="AY5" s="447"/>
    </row>
    <row r="6" spans="1:72" ht="5.25" hidden="1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I6" s="456"/>
      <c r="AJ6" s="473"/>
      <c r="AK6" s="241"/>
      <c r="AL6" s="241"/>
      <c r="AM6" s="241"/>
      <c r="AN6" s="241"/>
      <c r="AO6" s="241"/>
      <c r="AP6" s="241"/>
      <c r="AR6" s="21"/>
      <c r="AS6" s="473"/>
      <c r="AT6" s="241"/>
      <c r="AU6" s="241"/>
      <c r="AV6" s="241"/>
      <c r="AW6" s="241"/>
      <c r="AX6" s="241"/>
      <c r="AY6" s="241"/>
    </row>
    <row r="7" spans="1:72" ht="6.75" hidden="1" customHeight="1" x14ac:dyDescent="0.2">
      <c r="A7" s="390"/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22"/>
      <c r="AF7" s="22"/>
      <c r="AG7" s="22"/>
      <c r="AI7" s="456"/>
      <c r="AJ7" s="449"/>
      <c r="AK7" s="448"/>
      <c r="AL7" s="448"/>
      <c r="AM7" s="448"/>
      <c r="AN7" s="448"/>
      <c r="AO7" s="448"/>
      <c r="AP7" s="448"/>
      <c r="AR7" s="21"/>
      <c r="AS7" s="449"/>
      <c r="AT7" s="448"/>
      <c r="AU7" s="448"/>
      <c r="AV7" s="448"/>
      <c r="AW7" s="448"/>
      <c r="AX7" s="448"/>
      <c r="AY7" s="448"/>
    </row>
    <row r="8" spans="1:72" ht="6.75" hidden="1" customHeight="1" x14ac:dyDescent="0.2">
      <c r="A8" s="391"/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22"/>
      <c r="AF8" s="22"/>
      <c r="AG8" s="22"/>
      <c r="AI8" s="456"/>
      <c r="AJ8" s="26"/>
      <c r="AK8" s="26"/>
      <c r="AL8" s="26"/>
      <c r="AM8" s="26"/>
      <c r="AN8" s="26"/>
      <c r="AO8" s="26"/>
      <c r="AP8" s="26"/>
      <c r="AQ8" s="27"/>
      <c r="AR8" s="28"/>
      <c r="AS8" s="26"/>
      <c r="AT8" s="26"/>
      <c r="AU8" s="26"/>
      <c r="AV8" s="26"/>
      <c r="AW8" s="26"/>
      <c r="AX8" s="26"/>
      <c r="AY8" s="26"/>
      <c r="AZ8" s="27"/>
    </row>
    <row r="9" spans="1:72" ht="7.5" hidden="1" customHeight="1" x14ac:dyDescent="0.2">
      <c r="A9" s="391"/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22"/>
      <c r="AF9" s="22"/>
      <c r="AG9" s="22"/>
      <c r="AI9" s="456"/>
      <c r="AJ9" s="26"/>
      <c r="AK9" s="26"/>
      <c r="AL9" s="26"/>
      <c r="AM9" s="26"/>
      <c r="AN9" s="26"/>
      <c r="AO9" s="26"/>
      <c r="AP9" s="26"/>
      <c r="AQ9" s="27"/>
      <c r="AR9" s="28"/>
      <c r="AS9" s="26"/>
      <c r="AT9" s="26"/>
      <c r="AU9" s="26"/>
      <c r="AV9" s="26"/>
      <c r="AW9" s="26"/>
      <c r="AX9" s="26"/>
      <c r="AY9" s="26"/>
      <c r="AZ9" s="27"/>
    </row>
    <row r="10" spans="1:72" ht="6.75" customHeight="1" thickBot="1" x14ac:dyDescent="0.25">
      <c r="AD10" s="27"/>
      <c r="AE10" s="27"/>
      <c r="AF10" s="27"/>
      <c r="AG10" s="27"/>
      <c r="AH10" s="27"/>
      <c r="AI10" s="27"/>
      <c r="AJ10" s="29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</row>
    <row r="11" spans="1:72" ht="6.75" customHeight="1" x14ac:dyDescent="0.2">
      <c r="A11" s="400" t="s">
        <v>1082</v>
      </c>
      <c r="B11" s="401"/>
      <c r="C11" s="401"/>
      <c r="D11" s="401"/>
      <c r="E11" s="401"/>
      <c r="F11" s="401"/>
      <c r="G11" s="401"/>
      <c r="H11" s="401"/>
      <c r="I11" s="401"/>
      <c r="J11" s="401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1"/>
      <c r="Y11" s="401"/>
      <c r="Z11" s="401"/>
      <c r="AA11" s="402"/>
      <c r="AB11" s="30"/>
      <c r="AD11" s="406" t="s">
        <v>1083</v>
      </c>
      <c r="AE11" s="407"/>
      <c r="AF11" s="407"/>
      <c r="AG11" s="407"/>
      <c r="AH11" s="407"/>
      <c r="AI11" s="407"/>
      <c r="AJ11" s="407"/>
      <c r="AK11" s="407"/>
      <c r="AL11" s="407"/>
      <c r="AM11" s="407"/>
      <c r="AN11" s="407"/>
      <c r="AO11" s="407"/>
      <c r="AP11" s="407"/>
      <c r="AQ11" s="407"/>
      <c r="AR11" s="407"/>
      <c r="AS11" s="407"/>
      <c r="AT11" s="407"/>
      <c r="AU11" s="407"/>
      <c r="AV11" s="407"/>
      <c r="AW11" s="407"/>
      <c r="AX11" s="407"/>
      <c r="AY11" s="407"/>
      <c r="AZ11" s="407"/>
      <c r="BA11" s="407"/>
      <c r="BB11" s="407"/>
      <c r="BC11" s="407"/>
      <c r="BD11" s="407"/>
      <c r="BE11" s="407"/>
      <c r="BF11" s="408"/>
    </row>
    <row r="12" spans="1:72" ht="3.75" customHeight="1" thickBot="1" x14ac:dyDescent="0.25">
      <c r="A12" s="403"/>
      <c r="B12" s="404"/>
      <c r="C12" s="404"/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5"/>
      <c r="AB12" s="30"/>
      <c r="AD12" s="409"/>
      <c r="AE12" s="410"/>
      <c r="AF12" s="410"/>
      <c r="AG12" s="410"/>
      <c r="AH12" s="410"/>
      <c r="AI12" s="410"/>
      <c r="AJ12" s="410"/>
      <c r="AK12" s="410"/>
      <c r="AL12" s="410"/>
      <c r="AM12" s="410"/>
      <c r="AN12" s="410"/>
      <c r="AO12" s="410"/>
      <c r="AP12" s="410"/>
      <c r="AQ12" s="410"/>
      <c r="AR12" s="410"/>
      <c r="AS12" s="410"/>
      <c r="AT12" s="410"/>
      <c r="AU12" s="410"/>
      <c r="AV12" s="410"/>
      <c r="AW12" s="410"/>
      <c r="AX12" s="410"/>
      <c r="AY12" s="410"/>
      <c r="AZ12" s="410"/>
      <c r="BA12" s="410"/>
      <c r="BB12" s="410"/>
      <c r="BC12" s="410"/>
      <c r="BD12" s="410"/>
      <c r="BE12" s="410"/>
      <c r="BF12" s="411"/>
    </row>
    <row r="13" spans="1:72" ht="16.5" customHeight="1" thickBot="1" x14ac:dyDescent="0.35">
      <c r="A13" s="412" t="s">
        <v>0</v>
      </c>
      <c r="B13" s="413"/>
      <c r="C13" s="413"/>
      <c r="D13" s="413"/>
      <c r="E13" s="413"/>
      <c r="F13" s="413"/>
      <c r="G13" s="413" t="s">
        <v>1</v>
      </c>
      <c r="H13" s="413"/>
      <c r="I13" s="413" t="s">
        <v>97</v>
      </c>
      <c r="J13" s="413"/>
      <c r="K13" s="413" t="s">
        <v>2</v>
      </c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4" t="s">
        <v>104</v>
      </c>
      <c r="W13" s="415"/>
      <c r="X13" s="413" t="s">
        <v>105</v>
      </c>
      <c r="Y13" s="413"/>
      <c r="Z13" s="413" t="s">
        <v>3</v>
      </c>
      <c r="AA13" s="416"/>
      <c r="AD13" s="399" t="s">
        <v>81</v>
      </c>
      <c r="AE13" s="286"/>
      <c r="AF13" s="286"/>
      <c r="AG13" s="286"/>
      <c r="AH13" s="286"/>
      <c r="AI13" s="286"/>
      <c r="AJ13" s="286"/>
      <c r="AK13" s="286"/>
      <c r="AL13" s="286"/>
      <c r="AM13" s="286"/>
      <c r="AN13" s="289"/>
      <c r="AO13" s="399" t="s">
        <v>1134</v>
      </c>
      <c r="AP13" s="286"/>
      <c r="AQ13" s="286"/>
      <c r="AR13" s="286"/>
      <c r="AS13" s="286"/>
      <c r="AT13" s="286"/>
      <c r="AU13" s="286"/>
      <c r="AV13" s="286"/>
      <c r="AW13" s="286"/>
      <c r="AX13" s="289"/>
      <c r="AY13" s="125"/>
      <c r="AZ13" s="122"/>
      <c r="BA13" s="125"/>
      <c r="BB13" s="125"/>
      <c r="BC13" s="125"/>
      <c r="BD13" s="125"/>
      <c r="BE13" s="125"/>
      <c r="BF13" s="121"/>
    </row>
    <row r="14" spans="1:72" ht="11.25" customHeight="1" x14ac:dyDescent="0.3">
      <c r="A14" s="291" t="s">
        <v>1127</v>
      </c>
      <c r="B14" s="292"/>
      <c r="C14" s="292"/>
      <c r="D14" s="292"/>
      <c r="E14" s="292"/>
      <c r="F14" s="292"/>
      <c r="G14" s="172" t="s">
        <v>1122</v>
      </c>
      <c r="H14" s="172"/>
      <c r="I14" s="142">
        <v>1</v>
      </c>
      <c r="J14" s="142"/>
      <c r="K14" s="373" t="s">
        <v>29</v>
      </c>
      <c r="L14" s="374"/>
      <c r="M14" s="374"/>
      <c r="N14" s="375" t="s">
        <v>12</v>
      </c>
      <c r="O14" s="375"/>
      <c r="P14" s="375"/>
      <c r="Q14" s="375"/>
      <c r="R14" s="375"/>
      <c r="S14" s="375"/>
      <c r="T14" s="375"/>
      <c r="U14" s="375"/>
      <c r="V14" s="376"/>
      <c r="W14" s="377"/>
      <c r="X14" s="381">
        <f>IF(V14=0,4,ROUNDDOWN(V14*0.667,3))</f>
        <v>4</v>
      </c>
      <c r="Y14" s="381"/>
      <c r="Z14" s="172"/>
      <c r="AA14" s="173"/>
      <c r="AD14" s="230" t="s">
        <v>0</v>
      </c>
      <c r="AE14" s="231"/>
      <c r="AF14" s="231"/>
      <c r="AG14" s="231"/>
      <c r="AH14" s="231"/>
      <c r="AI14" s="231"/>
      <c r="AJ14" s="231"/>
      <c r="AK14" s="231"/>
      <c r="AL14" s="280"/>
      <c r="AM14" s="279" t="s">
        <v>1</v>
      </c>
      <c r="AN14" s="231"/>
      <c r="AO14" s="386" t="s">
        <v>97</v>
      </c>
      <c r="AP14" s="386"/>
      <c r="AQ14" s="279" t="s">
        <v>8</v>
      </c>
      <c r="AR14" s="231"/>
      <c r="AS14" s="231"/>
      <c r="AT14" s="231"/>
      <c r="AU14" s="231"/>
      <c r="AV14" s="231"/>
      <c r="AW14" s="231"/>
      <c r="AX14" s="231"/>
      <c r="AY14" s="231"/>
      <c r="AZ14" s="280"/>
      <c r="BA14" s="384" t="s">
        <v>104</v>
      </c>
      <c r="BB14" s="385"/>
      <c r="BC14" s="386" t="s">
        <v>105</v>
      </c>
      <c r="BD14" s="386"/>
      <c r="BE14" s="386" t="s">
        <v>3</v>
      </c>
      <c r="BF14" s="417"/>
      <c r="BS14" s="31" t="s">
        <v>120</v>
      </c>
    </row>
    <row r="15" spans="1:72" ht="12.75" customHeight="1" x14ac:dyDescent="0.3">
      <c r="A15" s="370" t="s">
        <v>1038</v>
      </c>
      <c r="B15" s="371"/>
      <c r="C15" s="371"/>
      <c r="D15" s="371"/>
      <c r="E15" s="371"/>
      <c r="F15" s="371"/>
      <c r="G15" s="382" t="s">
        <v>1124</v>
      </c>
      <c r="H15" s="382"/>
      <c r="I15" s="161">
        <v>2</v>
      </c>
      <c r="J15" s="142"/>
      <c r="K15" s="373" t="s">
        <v>168</v>
      </c>
      <c r="L15" s="373"/>
      <c r="M15" s="373"/>
      <c r="N15" s="375" t="s">
        <v>7</v>
      </c>
      <c r="O15" s="375"/>
      <c r="P15" s="375"/>
      <c r="Q15" s="375"/>
      <c r="R15" s="375"/>
      <c r="S15" s="375"/>
      <c r="T15" s="375"/>
      <c r="U15" s="375"/>
      <c r="V15" s="376"/>
      <c r="W15" s="377"/>
      <c r="X15" s="383">
        <f>IF(V15=0,4,ROUNDDOWN(V15*0.667,3))</f>
        <v>4</v>
      </c>
      <c r="Y15" s="383"/>
      <c r="Z15" s="172"/>
      <c r="AA15" s="173"/>
      <c r="AD15" s="378" t="s">
        <v>1135</v>
      </c>
      <c r="AE15" s="379"/>
      <c r="AF15" s="379"/>
      <c r="AG15" s="379"/>
      <c r="AH15" s="379"/>
      <c r="AI15" s="379"/>
      <c r="AJ15" s="379"/>
      <c r="AK15" s="379"/>
      <c r="AL15" s="380"/>
      <c r="AM15" s="203" t="s">
        <v>1122</v>
      </c>
      <c r="AN15" s="204"/>
      <c r="AO15" s="142">
        <v>1</v>
      </c>
      <c r="AP15" s="142"/>
      <c r="AQ15" s="203"/>
      <c r="AR15" s="204"/>
      <c r="AS15" s="204"/>
      <c r="AT15" s="263"/>
      <c r="AU15" s="264"/>
      <c r="AV15" s="264"/>
      <c r="AW15" s="264"/>
      <c r="AX15" s="264"/>
      <c r="AY15" s="264"/>
      <c r="AZ15" s="265"/>
      <c r="BA15" s="366"/>
      <c r="BB15" s="367"/>
      <c r="BC15" s="307">
        <v>4</v>
      </c>
      <c r="BD15" s="307"/>
      <c r="BE15" s="308"/>
      <c r="BF15" s="309"/>
      <c r="BS15" s="17">
        <f>IF(AND(A24&lt;&gt;"",N24=""),1,0)</f>
        <v>0</v>
      </c>
      <c r="BT15" s="17">
        <f>IF(AND(A23&lt;&gt;"",N23=""),1,0)</f>
        <v>0</v>
      </c>
    </row>
    <row r="16" spans="1:72" ht="12.75" customHeight="1" x14ac:dyDescent="0.3">
      <c r="A16" s="291" t="s">
        <v>1130</v>
      </c>
      <c r="B16" s="292"/>
      <c r="C16" s="292"/>
      <c r="D16" s="292"/>
      <c r="E16" s="292"/>
      <c r="F16" s="292"/>
      <c r="G16" s="172" t="s">
        <v>1122</v>
      </c>
      <c r="H16" s="172"/>
      <c r="I16" s="142">
        <v>1</v>
      </c>
      <c r="J16" s="142"/>
      <c r="K16" s="353" t="s">
        <v>1039</v>
      </c>
      <c r="L16" s="353"/>
      <c r="M16" s="353"/>
      <c r="N16" s="375" t="str">
        <f>IF(K16="ETHC232♦","Eth &amp; Legal Iss in Prof",IF(K16="ETHC445♦","Principles of Ethics",IF(K16="HIST225♦","United States History",IF(K16="HIST405♦","United States History",IF(K16="HIST410♦","Contemporary History",IF(K16="HIST412♦","Post-1945 History",IF(K16="HIST415♦","Vietnam &amp; 20th Century Exp",IF(K16="HIST417♦","Emergence of Modern Era",IF(K16="HUMN303♦","Intro to the Humanities",IF(K16="HUMN451♦","20th Century Fine Arts",IF(K16="HUMN460SA♦","Int'l Cultural Explorations",IF(K16="LTRE421♦","Studies in Literature",IF(K16="LTRE422♦","Film and Literature",IF(K16="LTRE424♦","Science Fiction",IF(K16="LTRE427♦","Studies in Poetry",IF(K16="LTRE428♦","Dramatic Literature",IF(K16="PHIL347♦","Critical Reasoning",IF(K16="PHIL447♦","Logic &amp; Critical Thinking",IF(K16="PHIL449♦","Philosophy of Science",IF(K16="RELI448♦","Comparative Religions",""))))))))))))))))))))</f>
        <v>Principles of Ethics</v>
      </c>
      <c r="O16" s="375"/>
      <c r="P16" s="375"/>
      <c r="Q16" s="375"/>
      <c r="R16" s="375"/>
      <c r="S16" s="375"/>
      <c r="T16" s="375"/>
      <c r="U16" s="375"/>
      <c r="V16" s="356"/>
      <c r="W16" s="356"/>
      <c r="X16" s="381">
        <f>IF(V16=0,3,ROUNDDOWN(V16*0.667,3))</f>
        <v>3</v>
      </c>
      <c r="Y16" s="381"/>
      <c r="Z16" s="308" t="s">
        <v>5</v>
      </c>
      <c r="AA16" s="309"/>
      <c r="AD16" s="378" t="s">
        <v>1136</v>
      </c>
      <c r="AE16" s="379"/>
      <c r="AF16" s="379"/>
      <c r="AG16" s="379"/>
      <c r="AH16" s="379"/>
      <c r="AI16" s="379"/>
      <c r="AJ16" s="379"/>
      <c r="AK16" s="379"/>
      <c r="AL16" s="380"/>
      <c r="AM16" s="203" t="s">
        <v>1122</v>
      </c>
      <c r="AN16" s="204"/>
      <c r="AO16" s="124">
        <v>1</v>
      </c>
      <c r="AP16" s="124"/>
      <c r="AQ16" s="203"/>
      <c r="AR16" s="204"/>
      <c r="AS16" s="204"/>
      <c r="AT16" s="263"/>
      <c r="AU16" s="264"/>
      <c r="AV16" s="264"/>
      <c r="AW16" s="264"/>
      <c r="AX16" s="264"/>
      <c r="AY16" s="264"/>
      <c r="AZ16" s="265"/>
      <c r="BA16" s="366"/>
      <c r="BB16" s="367"/>
      <c r="BC16" s="307">
        <v>4</v>
      </c>
      <c r="BD16" s="307"/>
      <c r="BE16" s="308"/>
      <c r="BF16" s="309"/>
      <c r="BO16" s="17">
        <f>AR205+BF215</f>
        <v>0</v>
      </c>
      <c r="BS16" s="17">
        <f t="shared" ref="BS16:BS22" si="0">IF(AND(A25&lt;&gt;"",N25=""),1,0)</f>
        <v>1</v>
      </c>
    </row>
    <row r="17" spans="1:71" ht="12.75" customHeight="1" x14ac:dyDescent="0.3">
      <c r="A17" s="370" t="s">
        <v>1038</v>
      </c>
      <c r="B17" s="371"/>
      <c r="C17" s="371"/>
      <c r="D17" s="371"/>
      <c r="E17" s="371"/>
      <c r="F17" s="371"/>
      <c r="G17" s="382" t="s">
        <v>1124</v>
      </c>
      <c r="H17" s="382"/>
      <c r="I17" s="142">
        <v>2</v>
      </c>
      <c r="J17" s="142"/>
      <c r="K17" s="373" t="s">
        <v>601</v>
      </c>
      <c r="L17" s="373"/>
      <c r="M17" s="373"/>
      <c r="N17" s="375" t="s">
        <v>6</v>
      </c>
      <c r="O17" s="375"/>
      <c r="P17" s="375"/>
      <c r="Q17" s="375"/>
      <c r="R17" s="375"/>
      <c r="S17" s="375"/>
      <c r="T17" s="375"/>
      <c r="U17" s="375"/>
      <c r="V17" s="376"/>
      <c r="W17" s="377"/>
      <c r="X17" s="383">
        <v>3</v>
      </c>
      <c r="Y17" s="383"/>
      <c r="Z17" s="172" t="s">
        <v>5</v>
      </c>
      <c r="AA17" s="173"/>
      <c r="AD17" s="378" t="s">
        <v>1133</v>
      </c>
      <c r="AE17" s="379"/>
      <c r="AF17" s="379"/>
      <c r="AG17" s="379"/>
      <c r="AH17" s="379"/>
      <c r="AI17" s="379"/>
      <c r="AJ17" s="379"/>
      <c r="AK17" s="379"/>
      <c r="AL17" s="380"/>
      <c r="AM17" s="203" t="s">
        <v>1122</v>
      </c>
      <c r="AN17" s="204"/>
      <c r="AO17" s="124">
        <v>1</v>
      </c>
      <c r="AP17" s="124"/>
      <c r="AQ17" s="203"/>
      <c r="AR17" s="204"/>
      <c r="AS17" s="204"/>
      <c r="AT17" s="263"/>
      <c r="AU17" s="264"/>
      <c r="AV17" s="264"/>
      <c r="AW17" s="264"/>
      <c r="AX17" s="264"/>
      <c r="AY17" s="264"/>
      <c r="AZ17" s="265"/>
      <c r="BA17" s="366"/>
      <c r="BB17" s="367"/>
      <c r="BC17" s="307">
        <v>3</v>
      </c>
      <c r="BD17" s="307"/>
      <c r="BE17" s="308"/>
      <c r="BF17" s="309"/>
      <c r="BS17" s="17">
        <f t="shared" si="0"/>
        <v>0</v>
      </c>
    </row>
    <row r="18" spans="1:71" ht="12.75" customHeight="1" x14ac:dyDescent="0.3">
      <c r="A18" s="370" t="s">
        <v>1038</v>
      </c>
      <c r="B18" s="371"/>
      <c r="C18" s="371"/>
      <c r="D18" s="371"/>
      <c r="E18" s="371"/>
      <c r="F18" s="371"/>
      <c r="G18" s="382" t="s">
        <v>1124</v>
      </c>
      <c r="H18" s="382"/>
      <c r="I18" s="161">
        <v>2</v>
      </c>
      <c r="J18" s="142"/>
      <c r="K18" s="353" t="s">
        <v>1072</v>
      </c>
      <c r="L18" s="353"/>
      <c r="M18" s="353"/>
      <c r="N18" s="375" t="str">
        <f>IF(K18="ECON312♦","Principles of Economics",IF(K18="ECON315♦","Microeconomics",IF(K18="ECON410♦","Environmental Economics",IF(K18="HUMS480♦","Crisis Intervention",IF(K18="LAWS310♦","The Legal Environment",IF(K18="LAWS420♦","Legal &amp; Ethical Issues",IF(K18="POLI330♦","Political Science",IF(K18="POLI332♦","Political Science",IF(K18="POLI410♦","Social Movements",IF(K18="PSYC110♦","Psychology",IF(K18="PSYC290♦","Lifespan Development",IF(K18="PSYC305♦","Motivation &amp; Leadership",IF(K18="PSYC307♦","Motivation &amp; Leadership",IF(K18="PSYC315♦","Social Psychology",IF(K18="SOCS185♦","Culture &amp; Society",IF(K18="SOCS187♦","Cross-Cultural Comm.",IF(K18="SOCS190♦","Cultural Anthropology",IF(K18="SOCS315♦","Marriage &amp; Family",IF(K18="SOCS325♦","Environmental Sociology",IF(K18="SOCS335♦","Workplace Culture &amp; Comm.",IF(K18="SOCS350♦","Cultural Diversity in Prof.",IF(K18="SOCS410♦","Concepts of Diversity",IF(K18="POLI457♦","International Relations","")))))))))))))))))))))))</f>
        <v>Culture &amp; Society</v>
      </c>
      <c r="O18" s="375"/>
      <c r="P18" s="375"/>
      <c r="Q18" s="375"/>
      <c r="R18" s="375"/>
      <c r="S18" s="375"/>
      <c r="T18" s="375"/>
      <c r="U18" s="375"/>
      <c r="V18" s="356"/>
      <c r="W18" s="356"/>
      <c r="X18" s="381">
        <f>IF(V18=0,3,ROUNDDOWN(V18*0.667,3))</f>
        <v>3</v>
      </c>
      <c r="Y18" s="381"/>
      <c r="Z18" s="308" t="str">
        <f t="shared" ref="Z18" si="1">IF(ISNUMBER(SEARCH("3TR",K18)),"UD",IF(ISNUMBER(SEARCH("4TR",K18)),"UD",""))</f>
        <v/>
      </c>
      <c r="AA18" s="309"/>
      <c r="AD18" s="378" t="s">
        <v>1137</v>
      </c>
      <c r="AE18" s="379"/>
      <c r="AF18" s="379"/>
      <c r="AG18" s="379"/>
      <c r="AH18" s="379"/>
      <c r="AI18" s="379"/>
      <c r="AJ18" s="379"/>
      <c r="AK18" s="379"/>
      <c r="AL18" s="380"/>
      <c r="AM18" s="203" t="s">
        <v>1122</v>
      </c>
      <c r="AN18" s="204"/>
      <c r="AO18" s="124">
        <v>1</v>
      </c>
      <c r="AP18" s="124"/>
      <c r="AQ18" s="203"/>
      <c r="AR18" s="204"/>
      <c r="AS18" s="204"/>
      <c r="AT18" s="263"/>
      <c r="AU18" s="264"/>
      <c r="AV18" s="264"/>
      <c r="AW18" s="264"/>
      <c r="AX18" s="264"/>
      <c r="AY18" s="264"/>
      <c r="AZ18" s="265"/>
      <c r="BA18" s="366"/>
      <c r="BB18" s="367"/>
      <c r="BC18" s="307">
        <v>3</v>
      </c>
      <c r="BD18" s="307"/>
      <c r="BE18" s="308"/>
      <c r="BF18" s="309"/>
      <c r="BS18" s="17">
        <f t="shared" si="0"/>
        <v>0</v>
      </c>
    </row>
    <row r="19" spans="1:71" ht="12.75" customHeight="1" x14ac:dyDescent="0.3">
      <c r="A19" s="350" t="s">
        <v>1128</v>
      </c>
      <c r="B19" s="351"/>
      <c r="C19" s="351"/>
      <c r="D19" s="351"/>
      <c r="E19" s="351"/>
      <c r="F19" s="351"/>
      <c r="G19" s="172" t="s">
        <v>1122</v>
      </c>
      <c r="H19" s="172"/>
      <c r="I19" s="161">
        <v>1</v>
      </c>
      <c r="J19" s="142"/>
      <c r="K19" s="353" t="s">
        <v>1058</v>
      </c>
      <c r="L19" s="353"/>
      <c r="M19" s="353"/>
      <c r="N19" s="375" t="str">
        <f>IF(K19="ECON312♦","Principles of Economics",IF(K19="ECON315♦","Microeconomics",IF(K19="ECON410♦","Environmental Economics",IF(K19="HUMS480♦","Crisis Intervention",IF(K19="LAWS310♦","The Legal Environment",IF(K19="LAWS420♦","Legal &amp; Ethical Issues",IF(K19="POLI330♦","Political Science",IF(K19="POLI332♦","Political Science",IF(K19="POLI410♦","Social Movements",IF(K19="PSYC110♦","Psychology",IF(K19="PSYC290♦","Lifespan Development",IF(K19="PSYC305♦","Motivation &amp; Leadership",IF(K19="PSYC307♦","Motivation &amp; Leadership",IF(K19="PSYC315♦","Social Psychology",IF(K19="SOCS185♦","Culture &amp; Society",IF(K19="SOCS187♦","Cross-Cultural Comm.",IF(K19="SOCS190♦","Cultural Anthropology",IF(K19="SOCS315♦","Marriage &amp; Family",IF(K19="SOCS325♦","Environmental Sociology",IF(K19="SOCS335♦","Workplace Culture &amp; Comm.",IF(K19="SOCS350♦","Cultural Diversity in Prof.",IF(K19="SOCS410♦","Concepts of Diversity",IF(K19="POLI457♦","International Relations","")))))))))))))))))))))))</f>
        <v>Principles of Economics</v>
      </c>
      <c r="O19" s="375"/>
      <c r="P19" s="375"/>
      <c r="Q19" s="375"/>
      <c r="R19" s="375"/>
      <c r="S19" s="375"/>
      <c r="T19" s="375"/>
      <c r="U19" s="375"/>
      <c r="V19" s="356"/>
      <c r="W19" s="356"/>
      <c r="X19" s="381">
        <f>IF(V19=0,3,ROUNDDOWN(V19*0.667,3))</f>
        <v>3</v>
      </c>
      <c r="Y19" s="381"/>
      <c r="Z19" s="308" t="s">
        <v>5</v>
      </c>
      <c r="AA19" s="309"/>
      <c r="AD19" s="378" t="s">
        <v>1138</v>
      </c>
      <c r="AE19" s="379"/>
      <c r="AF19" s="379"/>
      <c r="AG19" s="379"/>
      <c r="AH19" s="379"/>
      <c r="AI19" s="379"/>
      <c r="AJ19" s="379"/>
      <c r="AK19" s="379"/>
      <c r="AL19" s="380"/>
      <c r="AM19" s="203" t="s">
        <v>1122</v>
      </c>
      <c r="AN19" s="204"/>
      <c r="AO19" s="124">
        <v>1</v>
      </c>
      <c r="AP19" s="124"/>
      <c r="AQ19" s="203"/>
      <c r="AR19" s="204"/>
      <c r="AS19" s="204"/>
      <c r="AT19" s="263"/>
      <c r="AU19" s="264"/>
      <c r="AV19" s="264"/>
      <c r="AW19" s="264"/>
      <c r="AX19" s="264"/>
      <c r="AY19" s="264"/>
      <c r="AZ19" s="265"/>
      <c r="BA19" s="366"/>
      <c r="BB19" s="367"/>
      <c r="BC19" s="307">
        <v>4</v>
      </c>
      <c r="BD19" s="307"/>
      <c r="BE19" s="308"/>
      <c r="BF19" s="309"/>
      <c r="BS19" s="17">
        <f t="shared" si="0"/>
        <v>0</v>
      </c>
    </row>
    <row r="20" spans="1:71" ht="12.75" customHeight="1" x14ac:dyDescent="0.3">
      <c r="A20" s="291" t="s">
        <v>1129</v>
      </c>
      <c r="B20" s="292"/>
      <c r="C20" s="292"/>
      <c r="D20" s="292"/>
      <c r="E20" s="292"/>
      <c r="F20" s="292"/>
      <c r="G20" s="352" t="s">
        <v>1122</v>
      </c>
      <c r="H20" s="352"/>
      <c r="I20" s="142">
        <v>1</v>
      </c>
      <c r="J20" s="142"/>
      <c r="K20" s="373" t="s">
        <v>157</v>
      </c>
      <c r="L20" s="373"/>
      <c r="M20" s="373"/>
      <c r="N20" s="375" t="str">
        <f>IF(K20="MATH114","Algebra for College Students",IF(K20="MATH190","Pre-Calculus",IF(K20="MATH260","Applied Calculus I","")))</f>
        <v>Algebra for College Students</v>
      </c>
      <c r="O20" s="375"/>
      <c r="P20" s="375"/>
      <c r="Q20" s="375"/>
      <c r="R20" s="375"/>
      <c r="S20" s="375"/>
      <c r="T20" s="375"/>
      <c r="U20" s="375"/>
      <c r="V20" s="376"/>
      <c r="W20" s="377"/>
      <c r="X20" s="383">
        <f>IF(V20=0,4,ROUNDDOWN(V20*0.667,3))</f>
        <v>4</v>
      </c>
      <c r="Y20" s="383"/>
      <c r="Z20" s="172"/>
      <c r="AA20" s="173"/>
      <c r="AD20" s="378" t="s">
        <v>1139</v>
      </c>
      <c r="AE20" s="379"/>
      <c r="AF20" s="379"/>
      <c r="AG20" s="379"/>
      <c r="AH20" s="379"/>
      <c r="AI20" s="379"/>
      <c r="AJ20" s="379"/>
      <c r="AK20" s="379"/>
      <c r="AL20" s="380"/>
      <c r="AM20" s="203" t="s">
        <v>1122</v>
      </c>
      <c r="AN20" s="204"/>
      <c r="AO20" s="124">
        <v>1</v>
      </c>
      <c r="AP20" s="124"/>
      <c r="AQ20" s="203"/>
      <c r="AR20" s="204"/>
      <c r="AS20" s="204"/>
      <c r="AT20" s="263"/>
      <c r="AU20" s="264"/>
      <c r="AV20" s="264"/>
      <c r="AW20" s="264"/>
      <c r="AX20" s="264"/>
      <c r="AY20" s="264"/>
      <c r="AZ20" s="265"/>
      <c r="BA20" s="366"/>
      <c r="BB20" s="367"/>
      <c r="BC20" s="307">
        <v>4</v>
      </c>
      <c r="BD20" s="307"/>
      <c r="BE20" s="308"/>
      <c r="BF20" s="309"/>
      <c r="BS20" s="17">
        <f>IF(AND(A29&lt;&gt;"",N29=""),1,0)</f>
        <v>0</v>
      </c>
    </row>
    <row r="21" spans="1:71" ht="11.25" customHeight="1" x14ac:dyDescent="0.3">
      <c r="A21" s="370" t="s">
        <v>1038</v>
      </c>
      <c r="B21" s="371"/>
      <c r="C21" s="371"/>
      <c r="D21" s="371"/>
      <c r="E21" s="371"/>
      <c r="F21" s="371"/>
      <c r="G21" s="382" t="s">
        <v>1124</v>
      </c>
      <c r="H21" s="382"/>
      <c r="I21" s="161">
        <v>2</v>
      </c>
      <c r="J21" s="142"/>
      <c r="K21" s="172" t="s">
        <v>10</v>
      </c>
      <c r="L21" s="172"/>
      <c r="M21" s="172"/>
      <c r="N21" s="375" t="s">
        <v>11</v>
      </c>
      <c r="O21" s="375"/>
      <c r="P21" s="375"/>
      <c r="Q21" s="375"/>
      <c r="R21" s="375"/>
      <c r="S21" s="375"/>
      <c r="T21" s="375"/>
      <c r="U21" s="375"/>
      <c r="V21" s="376"/>
      <c r="W21" s="377"/>
      <c r="X21" s="383">
        <f>IF(V21=0,4,ROUNDDOWN(V21*0.667,3))</f>
        <v>4</v>
      </c>
      <c r="Y21" s="383"/>
      <c r="Z21" s="172"/>
      <c r="AA21" s="173"/>
      <c r="AD21" s="378" t="s">
        <v>1140</v>
      </c>
      <c r="AE21" s="379"/>
      <c r="AF21" s="379"/>
      <c r="AG21" s="379"/>
      <c r="AH21" s="379"/>
      <c r="AI21" s="379"/>
      <c r="AJ21" s="379"/>
      <c r="AK21" s="379"/>
      <c r="AL21" s="380"/>
      <c r="AM21" s="203" t="s">
        <v>1122</v>
      </c>
      <c r="AN21" s="204"/>
      <c r="AO21" s="124">
        <v>1</v>
      </c>
      <c r="AP21" s="124"/>
      <c r="AQ21" s="203"/>
      <c r="AR21" s="204"/>
      <c r="AS21" s="204"/>
      <c r="AT21" s="263"/>
      <c r="AU21" s="264"/>
      <c r="AV21" s="264"/>
      <c r="AW21" s="264"/>
      <c r="AX21" s="264"/>
      <c r="AY21" s="264"/>
      <c r="AZ21" s="265"/>
      <c r="BA21" s="366"/>
      <c r="BB21" s="367"/>
      <c r="BC21" s="307">
        <v>4</v>
      </c>
      <c r="BD21" s="307"/>
      <c r="BE21" s="308"/>
      <c r="BF21" s="309"/>
      <c r="BS21" s="17">
        <f t="shared" si="0"/>
        <v>0</v>
      </c>
    </row>
    <row r="22" spans="1:71" ht="11.25" customHeight="1" x14ac:dyDescent="0.3">
      <c r="A22" s="370" t="s">
        <v>1038</v>
      </c>
      <c r="B22" s="371"/>
      <c r="C22" s="371"/>
      <c r="D22" s="371"/>
      <c r="E22" s="371"/>
      <c r="F22" s="371"/>
      <c r="G22" s="382" t="s">
        <v>1124</v>
      </c>
      <c r="H22" s="382"/>
      <c r="I22" s="161">
        <v>2</v>
      </c>
      <c r="J22" s="142"/>
      <c r="K22" s="172" t="s">
        <v>480</v>
      </c>
      <c r="L22" s="172"/>
      <c r="M22" s="172"/>
      <c r="N22" s="375" t="str">
        <f>IF(K22="CRSC41♦","Course Area Match (Science)",IF(K22="SCI204♦","Environmental Science w/L",IF(K22="SCI214♦","Integrated Science w/L",IF(K22="SCI224♦","Astronomy w/L",IF(K22="SCI228♦","Nutrition, Hlth &amp; Wellness w/L",IF(K22="SCI230♦","Foundation of Earth Sciences w/L",IF(K22="CHEM120♦","Int. Gen., Org., &amp; Bio. Chem. w/L",IF(K22="BIOS105♦","Fund. Hmn Anat. &amp; Physio. w/L",IF(K22="BIOS135♦","Found. In Bio. &amp; Chem. w/L",IF(K22="BIOS140♦","Biology w/L",IF(K22="PHYS216♦","Physics w/L","")))))))))))</f>
        <v>Nutrition, Hlth &amp; Wellness w/L</v>
      </c>
      <c r="O22" s="375"/>
      <c r="P22" s="375"/>
      <c r="Q22" s="375"/>
      <c r="R22" s="375"/>
      <c r="S22" s="375"/>
      <c r="T22" s="375"/>
      <c r="U22" s="375"/>
      <c r="V22" s="376"/>
      <c r="W22" s="377"/>
      <c r="X22" s="383">
        <f>IF(V22=0,4,ROUNDDOWN(V22*0.667,3))</f>
        <v>4</v>
      </c>
      <c r="Y22" s="383"/>
      <c r="Z22" s="172"/>
      <c r="AA22" s="173"/>
      <c r="AD22" s="378" t="s">
        <v>1141</v>
      </c>
      <c r="AE22" s="379"/>
      <c r="AF22" s="379"/>
      <c r="AG22" s="379"/>
      <c r="AH22" s="379"/>
      <c r="AI22" s="379"/>
      <c r="AJ22" s="379"/>
      <c r="AK22" s="379"/>
      <c r="AL22" s="380"/>
      <c r="AM22" s="203" t="s">
        <v>1122</v>
      </c>
      <c r="AN22" s="204"/>
      <c r="AO22" s="124">
        <v>1</v>
      </c>
      <c r="AP22" s="124"/>
      <c r="AQ22" s="203"/>
      <c r="AR22" s="204"/>
      <c r="AS22" s="204"/>
      <c r="AT22" s="263"/>
      <c r="AU22" s="264"/>
      <c r="AV22" s="264"/>
      <c r="AW22" s="264"/>
      <c r="AX22" s="264"/>
      <c r="AY22" s="264"/>
      <c r="AZ22" s="265"/>
      <c r="BA22" s="366"/>
      <c r="BB22" s="367"/>
      <c r="BC22" s="307">
        <v>-1</v>
      </c>
      <c r="BD22" s="307"/>
      <c r="BE22" s="308"/>
      <c r="BF22" s="309"/>
      <c r="BS22" s="17">
        <f t="shared" si="0"/>
        <v>0</v>
      </c>
    </row>
    <row r="23" spans="1:71" ht="11.25" customHeight="1" x14ac:dyDescent="0.3">
      <c r="A23" s="370" t="s">
        <v>1038</v>
      </c>
      <c r="B23" s="371"/>
      <c r="C23" s="371"/>
      <c r="D23" s="371"/>
      <c r="E23" s="371"/>
      <c r="F23" s="371"/>
      <c r="G23" s="372" t="s">
        <v>1124</v>
      </c>
      <c r="H23" s="372"/>
      <c r="I23" s="142">
        <v>2</v>
      </c>
      <c r="J23" s="142"/>
      <c r="K23" s="373" t="s">
        <v>166</v>
      </c>
      <c r="L23" s="374"/>
      <c r="M23" s="374"/>
      <c r="N23" s="375" t="s">
        <v>4</v>
      </c>
      <c r="O23" s="375"/>
      <c r="P23" s="375"/>
      <c r="Q23" s="375"/>
      <c r="R23" s="375"/>
      <c r="S23" s="375"/>
      <c r="T23" s="375"/>
      <c r="U23" s="375"/>
      <c r="V23" s="376"/>
      <c r="W23" s="377"/>
      <c r="X23" s="426">
        <v>2</v>
      </c>
      <c r="Y23" s="426"/>
      <c r="Z23" s="172" t="s">
        <v>5</v>
      </c>
      <c r="AA23" s="173"/>
      <c r="AD23" s="378"/>
      <c r="AE23" s="379"/>
      <c r="AF23" s="379"/>
      <c r="AG23" s="379"/>
      <c r="AH23" s="379"/>
      <c r="AI23" s="379"/>
      <c r="AJ23" s="379"/>
      <c r="AK23" s="379"/>
      <c r="AL23" s="380"/>
      <c r="AM23" s="203"/>
      <c r="AN23" s="204"/>
      <c r="AO23" s="124"/>
      <c r="AP23" s="124"/>
      <c r="AQ23" s="203"/>
      <c r="AR23" s="204"/>
      <c r="AS23" s="204"/>
      <c r="AT23" s="263"/>
      <c r="AU23" s="264"/>
      <c r="AV23" s="264"/>
      <c r="AW23" s="264"/>
      <c r="AX23" s="264"/>
      <c r="AY23" s="264"/>
      <c r="AZ23" s="265"/>
      <c r="BA23" s="366"/>
      <c r="BB23" s="367"/>
      <c r="BC23" s="307">
        <f t="shared" ref="BC21:BC25" si="2">ROUNDDOWN(BA23*0.667,3)</f>
        <v>0</v>
      </c>
      <c r="BD23" s="307"/>
      <c r="BE23" s="308"/>
      <c r="BF23" s="309"/>
      <c r="BS23" s="17">
        <f>IF(AND(A22&lt;&gt;"",N22=""),1,0)</f>
        <v>0</v>
      </c>
    </row>
    <row r="24" spans="1:71" ht="11.25" customHeight="1" thickBot="1" x14ac:dyDescent="0.35">
      <c r="A24" s="444" t="s">
        <v>1038</v>
      </c>
      <c r="B24" s="445"/>
      <c r="C24" s="445"/>
      <c r="D24" s="445"/>
      <c r="E24" s="445"/>
      <c r="F24" s="445"/>
      <c r="G24" s="269" t="s">
        <v>1124</v>
      </c>
      <c r="H24" s="269"/>
      <c r="I24" s="131">
        <v>2</v>
      </c>
      <c r="J24" s="131"/>
      <c r="K24" s="446" t="s">
        <v>230</v>
      </c>
      <c r="L24" s="446"/>
      <c r="M24" s="446"/>
      <c r="N24" s="421" t="s">
        <v>1031</v>
      </c>
      <c r="O24" s="421"/>
      <c r="P24" s="421"/>
      <c r="Q24" s="421"/>
      <c r="R24" s="421"/>
      <c r="S24" s="421"/>
      <c r="T24" s="421"/>
      <c r="U24" s="421"/>
      <c r="V24" s="422"/>
      <c r="W24" s="422"/>
      <c r="X24" s="423">
        <v>3</v>
      </c>
      <c r="Y24" s="423"/>
      <c r="Z24" s="424"/>
      <c r="AA24" s="425"/>
      <c r="AD24" s="378"/>
      <c r="AE24" s="379"/>
      <c r="AF24" s="379"/>
      <c r="AG24" s="379"/>
      <c r="AH24" s="379"/>
      <c r="AI24" s="379"/>
      <c r="AJ24" s="379"/>
      <c r="AK24" s="379"/>
      <c r="AL24" s="380"/>
      <c r="AM24" s="203"/>
      <c r="AN24" s="204"/>
      <c r="AO24" s="124"/>
      <c r="AP24" s="124"/>
      <c r="AQ24" s="203"/>
      <c r="AR24" s="204"/>
      <c r="AS24" s="204"/>
      <c r="AT24" s="263"/>
      <c r="AU24" s="264"/>
      <c r="AV24" s="264"/>
      <c r="AW24" s="264"/>
      <c r="AX24" s="264"/>
      <c r="AY24" s="264"/>
      <c r="AZ24" s="265"/>
      <c r="BA24" s="366"/>
      <c r="BB24" s="367"/>
      <c r="BC24" s="307">
        <f t="shared" si="2"/>
        <v>0</v>
      </c>
      <c r="BD24" s="307"/>
      <c r="BE24" s="308"/>
      <c r="BF24" s="309"/>
      <c r="BQ24" s="17" t="s">
        <v>119</v>
      </c>
      <c r="BS24" s="17">
        <f>SUM(BS15:BS23)+BT15</f>
        <v>1</v>
      </c>
    </row>
    <row r="25" spans="1:71" ht="11.25" customHeight="1" thickBot="1" x14ac:dyDescent="0.35">
      <c r="A25" s="438" t="s">
        <v>552</v>
      </c>
      <c r="B25" s="439"/>
      <c r="C25" s="439"/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40"/>
      <c r="AD25" s="469"/>
      <c r="AE25" s="470"/>
      <c r="AF25" s="470"/>
      <c r="AG25" s="470"/>
      <c r="AH25" s="470"/>
      <c r="AI25" s="470"/>
      <c r="AJ25" s="470"/>
      <c r="AK25" s="470"/>
      <c r="AL25" s="471"/>
      <c r="AM25" s="436"/>
      <c r="AN25" s="437"/>
      <c r="AO25" s="123"/>
      <c r="AP25" s="123"/>
      <c r="AQ25" s="170"/>
      <c r="AR25" s="215"/>
      <c r="AS25" s="215"/>
      <c r="AT25" s="250"/>
      <c r="AU25" s="251"/>
      <c r="AV25" s="251"/>
      <c r="AW25" s="251"/>
      <c r="AX25" s="251"/>
      <c r="AY25" s="251"/>
      <c r="AZ25" s="252"/>
      <c r="BA25" s="368"/>
      <c r="BB25" s="369"/>
      <c r="BC25" s="304">
        <f t="shared" si="2"/>
        <v>0</v>
      </c>
      <c r="BD25" s="304"/>
      <c r="BE25" s="305"/>
      <c r="BF25" s="306"/>
      <c r="BS25" s="17" t="str">
        <f>IF(BS24&gt;0,"Delete if prior DeVry","")</f>
        <v>Delete if prior DeVry</v>
      </c>
    </row>
    <row r="26" spans="1:71" ht="11.25" customHeight="1" thickBot="1" x14ac:dyDescent="0.25">
      <c r="A26" s="441"/>
      <c r="B26" s="442"/>
      <c r="C26" s="442"/>
      <c r="D26" s="442"/>
      <c r="E26" s="442"/>
      <c r="F26" s="442"/>
      <c r="G26" s="442"/>
      <c r="H26" s="442"/>
      <c r="I26" s="442"/>
      <c r="J26" s="442"/>
      <c r="K26" s="442"/>
      <c r="L26" s="442"/>
      <c r="M26" s="442"/>
      <c r="N26" s="442"/>
      <c r="O26" s="442"/>
      <c r="P26" s="442"/>
      <c r="Q26" s="442"/>
      <c r="R26" s="442"/>
      <c r="S26" s="442"/>
      <c r="T26" s="442"/>
      <c r="U26" s="442"/>
      <c r="V26" s="442"/>
      <c r="W26" s="442"/>
      <c r="X26" s="442"/>
      <c r="Y26" s="442"/>
      <c r="Z26" s="442"/>
      <c r="AA26" s="443"/>
      <c r="AD26" s="427"/>
      <c r="AE26" s="427"/>
      <c r="AF26" s="427"/>
      <c r="AG26" s="427"/>
      <c r="AH26" s="427"/>
      <c r="AI26" s="427"/>
      <c r="AJ26" s="427"/>
      <c r="AK26" s="427"/>
      <c r="AL26" s="427"/>
      <c r="AM26" s="427"/>
      <c r="AN26" s="427"/>
      <c r="AO26" s="427"/>
      <c r="AP26" s="427"/>
      <c r="AQ26" s="427"/>
      <c r="AR26" s="427"/>
      <c r="AS26" s="427"/>
      <c r="AT26" s="427"/>
      <c r="AU26" s="427"/>
      <c r="AV26" s="427"/>
      <c r="AW26" s="427"/>
      <c r="AX26" s="427"/>
      <c r="AY26" s="427"/>
      <c r="AZ26" s="427"/>
      <c r="BA26" s="427"/>
      <c r="BB26" s="427"/>
      <c r="BC26" s="427"/>
      <c r="BD26" s="427"/>
      <c r="BE26" s="427"/>
      <c r="BF26" s="427"/>
      <c r="BS26" s="31" t="s">
        <v>121</v>
      </c>
    </row>
    <row r="27" spans="1:71" ht="11.25" customHeight="1" x14ac:dyDescent="0.3">
      <c r="A27" s="370" t="s">
        <v>1038</v>
      </c>
      <c r="B27" s="371"/>
      <c r="C27" s="371"/>
      <c r="D27" s="371"/>
      <c r="E27" s="371"/>
      <c r="F27" s="371"/>
      <c r="G27" s="382" t="s">
        <v>1124</v>
      </c>
      <c r="H27" s="382"/>
      <c r="I27" s="161">
        <v>2</v>
      </c>
      <c r="J27" s="147"/>
      <c r="K27" s="428"/>
      <c r="L27" s="429"/>
      <c r="M27" s="429"/>
      <c r="N27" s="433" t="s">
        <v>416</v>
      </c>
      <c r="O27" s="433"/>
      <c r="P27" s="433"/>
      <c r="Q27" s="433"/>
      <c r="R27" s="433"/>
      <c r="S27" s="433"/>
      <c r="T27" s="433"/>
      <c r="U27" s="433"/>
      <c r="V27" s="434"/>
      <c r="W27" s="434"/>
      <c r="X27" s="435">
        <f>IF(V27=0,3,ROUNDDOWN(V27*0.667,3))</f>
        <v>3</v>
      </c>
      <c r="Y27" s="435"/>
      <c r="Z27" s="450" t="str">
        <f t="shared" ref="Z27:Z31" si="3">IF(ISNUMBER(SEARCH("3TR",K27)),"UD",IF(ISNUMBER(SEARCH("4TR",K27)),"UD",""))</f>
        <v/>
      </c>
      <c r="AA27" s="451"/>
      <c r="AD27" s="452" t="s">
        <v>1099</v>
      </c>
      <c r="AE27" s="453"/>
      <c r="AF27" s="453"/>
      <c r="AG27" s="453"/>
      <c r="AH27" s="453"/>
      <c r="AI27" s="453"/>
      <c r="AJ27" s="453"/>
      <c r="AK27" s="453"/>
      <c r="AL27" s="453"/>
      <c r="AM27" s="453"/>
      <c r="AN27" s="453"/>
      <c r="AO27" s="453"/>
      <c r="AP27" s="453"/>
      <c r="AQ27" s="453"/>
      <c r="AR27" s="453"/>
      <c r="AS27" s="453"/>
      <c r="AT27" s="453"/>
      <c r="AU27" s="453"/>
      <c r="AV27" s="453"/>
      <c r="AW27" s="453"/>
      <c r="AX27" s="453"/>
      <c r="AY27" s="453"/>
      <c r="AZ27" s="453"/>
      <c r="BA27" s="453"/>
      <c r="BB27" s="453"/>
      <c r="BC27" s="453"/>
      <c r="BD27" s="453"/>
      <c r="BE27" s="453"/>
      <c r="BF27" s="454"/>
      <c r="BS27" s="17">
        <f>IF(AND(A43&lt;&gt;"",N43=""),1,0)</f>
        <v>0</v>
      </c>
    </row>
    <row r="28" spans="1:71" ht="12.75" customHeight="1" x14ac:dyDescent="0.3">
      <c r="A28" s="350"/>
      <c r="B28" s="351"/>
      <c r="C28" s="351"/>
      <c r="D28" s="351"/>
      <c r="E28" s="351"/>
      <c r="F28" s="351"/>
      <c r="G28" s="352"/>
      <c r="H28" s="352"/>
      <c r="I28" s="142"/>
      <c r="J28" s="142"/>
      <c r="K28" s="353"/>
      <c r="L28" s="354"/>
      <c r="M28" s="354"/>
      <c r="N28" s="355"/>
      <c r="O28" s="355"/>
      <c r="P28" s="355"/>
      <c r="Q28" s="355"/>
      <c r="R28" s="355"/>
      <c r="S28" s="355"/>
      <c r="T28" s="355"/>
      <c r="U28" s="355"/>
      <c r="V28" s="356"/>
      <c r="W28" s="356"/>
      <c r="X28" s="268">
        <f t="shared" ref="X28:X31" si="4">IF(ISNA(VLOOKUP(A28,$A$534:$E$1026,5,FALSE)),(ROUNDDOWN(V28*0.667,3)),VLOOKUP(A28,$A$534:$E$1026,5,FALSE))</f>
        <v>0</v>
      </c>
      <c r="Y28" s="268"/>
      <c r="Z28" s="308" t="str">
        <f t="shared" si="3"/>
        <v/>
      </c>
      <c r="AA28" s="309"/>
      <c r="AD28" s="365" t="s">
        <v>0</v>
      </c>
      <c r="AE28" s="359"/>
      <c r="AF28" s="359"/>
      <c r="AG28" s="359"/>
      <c r="AH28" s="359"/>
      <c r="AI28" s="359"/>
      <c r="AJ28" s="359"/>
      <c r="AK28" s="359"/>
      <c r="AL28" s="360"/>
      <c r="AM28" s="358" t="s">
        <v>1</v>
      </c>
      <c r="AN28" s="359"/>
      <c r="AO28" s="357" t="s">
        <v>97</v>
      </c>
      <c r="AP28" s="357"/>
      <c r="AQ28" s="358" t="s">
        <v>8</v>
      </c>
      <c r="AR28" s="359"/>
      <c r="AS28" s="359"/>
      <c r="AT28" s="359"/>
      <c r="AU28" s="359"/>
      <c r="AV28" s="359"/>
      <c r="AW28" s="359"/>
      <c r="AX28" s="359"/>
      <c r="AY28" s="359"/>
      <c r="AZ28" s="360"/>
      <c r="BA28" s="361" t="s">
        <v>104</v>
      </c>
      <c r="BB28" s="362"/>
      <c r="BC28" s="363" t="s">
        <v>105</v>
      </c>
      <c r="BD28" s="363"/>
      <c r="BE28" s="363" t="s">
        <v>3</v>
      </c>
      <c r="BF28" s="364"/>
      <c r="BG28" s="27"/>
      <c r="BH28" s="17" t="s">
        <v>102</v>
      </c>
      <c r="BI28" s="27"/>
      <c r="BJ28" s="27"/>
      <c r="BK28" s="27"/>
      <c r="BS28" s="17">
        <f>IF(AND(A46&lt;&gt;"",N46=""),1,0)</f>
        <v>0</v>
      </c>
    </row>
    <row r="29" spans="1:71" ht="11.25" customHeight="1" x14ac:dyDescent="0.3">
      <c r="A29" s="350"/>
      <c r="B29" s="351"/>
      <c r="C29" s="351"/>
      <c r="D29" s="351"/>
      <c r="E29" s="351"/>
      <c r="F29" s="351"/>
      <c r="G29" s="352"/>
      <c r="H29" s="352"/>
      <c r="I29" s="142"/>
      <c r="J29" s="142"/>
      <c r="K29" s="353"/>
      <c r="L29" s="354"/>
      <c r="M29" s="354"/>
      <c r="N29" s="355"/>
      <c r="O29" s="355"/>
      <c r="P29" s="355"/>
      <c r="Q29" s="355"/>
      <c r="R29" s="355"/>
      <c r="S29" s="355"/>
      <c r="T29" s="355"/>
      <c r="U29" s="355"/>
      <c r="V29" s="356"/>
      <c r="W29" s="356"/>
      <c r="X29" s="268">
        <f t="shared" si="4"/>
        <v>0</v>
      </c>
      <c r="Y29" s="268"/>
      <c r="Z29" s="308" t="str">
        <f t="shared" si="3"/>
        <v/>
      </c>
      <c r="AA29" s="309"/>
      <c r="AD29" s="345" t="s">
        <v>1143</v>
      </c>
      <c r="AE29" s="346"/>
      <c r="AF29" s="346"/>
      <c r="AG29" s="346"/>
      <c r="AH29" s="346"/>
      <c r="AI29" s="346"/>
      <c r="AJ29" s="346"/>
      <c r="AK29" s="346"/>
      <c r="AL29" s="347"/>
      <c r="AM29" s="348" t="s">
        <v>1122</v>
      </c>
      <c r="AN29" s="349"/>
      <c r="AO29" s="133">
        <v>1</v>
      </c>
      <c r="AP29" s="133"/>
      <c r="AQ29" s="203"/>
      <c r="AR29" s="204"/>
      <c r="AS29" s="204"/>
      <c r="AT29" s="263"/>
      <c r="AU29" s="264"/>
      <c r="AV29" s="264"/>
      <c r="AW29" s="264"/>
      <c r="AX29" s="264"/>
      <c r="AY29" s="264"/>
      <c r="AZ29" s="265"/>
      <c r="BA29" s="324"/>
      <c r="BB29" s="325"/>
      <c r="BC29" s="307">
        <v>4</v>
      </c>
      <c r="BD29" s="307"/>
      <c r="BE29" s="308"/>
      <c r="BF29" s="309"/>
      <c r="BG29" s="29"/>
      <c r="BH29" s="27"/>
      <c r="BI29" s="26"/>
      <c r="BJ29" s="26"/>
      <c r="BK29" s="26"/>
      <c r="BS29" s="17">
        <f>IF(AND(A47&lt;&gt;"",N47=""),1,0)</f>
        <v>0</v>
      </c>
    </row>
    <row r="30" spans="1:71" ht="11.25" customHeight="1" x14ac:dyDescent="0.3">
      <c r="A30" s="350"/>
      <c r="B30" s="351"/>
      <c r="C30" s="351"/>
      <c r="D30" s="351"/>
      <c r="E30" s="351"/>
      <c r="F30" s="351"/>
      <c r="G30" s="352"/>
      <c r="H30" s="352"/>
      <c r="I30" s="142"/>
      <c r="J30" s="142"/>
      <c r="K30" s="353"/>
      <c r="L30" s="354"/>
      <c r="M30" s="354"/>
      <c r="N30" s="355"/>
      <c r="O30" s="355"/>
      <c r="P30" s="355"/>
      <c r="Q30" s="355"/>
      <c r="R30" s="355"/>
      <c r="S30" s="355"/>
      <c r="T30" s="355"/>
      <c r="U30" s="355"/>
      <c r="V30" s="356"/>
      <c r="W30" s="356"/>
      <c r="X30" s="268">
        <f t="shared" si="4"/>
        <v>0</v>
      </c>
      <c r="Y30" s="268"/>
      <c r="Z30" s="308" t="str">
        <f t="shared" si="3"/>
        <v/>
      </c>
      <c r="AA30" s="309"/>
      <c r="AD30" s="345" t="s">
        <v>1142</v>
      </c>
      <c r="AE30" s="346"/>
      <c r="AF30" s="346"/>
      <c r="AG30" s="346"/>
      <c r="AH30" s="346"/>
      <c r="AI30" s="346"/>
      <c r="AJ30" s="346"/>
      <c r="AK30" s="346"/>
      <c r="AL30" s="347"/>
      <c r="AM30" s="348" t="s">
        <v>1122</v>
      </c>
      <c r="AN30" s="349"/>
      <c r="AO30" s="133">
        <v>1</v>
      </c>
      <c r="AP30" s="133"/>
      <c r="AQ30" s="203"/>
      <c r="AR30" s="204"/>
      <c r="AS30" s="204"/>
      <c r="AT30" s="263"/>
      <c r="AU30" s="264"/>
      <c r="AV30" s="264"/>
      <c r="AW30" s="264"/>
      <c r="AX30" s="264"/>
      <c r="AY30" s="264"/>
      <c r="AZ30" s="265"/>
      <c r="BA30" s="324"/>
      <c r="BB30" s="325"/>
      <c r="BC30" s="307">
        <v>4</v>
      </c>
      <c r="BD30" s="307"/>
      <c r="BE30" s="308"/>
      <c r="BF30" s="309"/>
      <c r="BG30" s="26"/>
      <c r="BH30" s="26">
        <v>13</v>
      </c>
      <c r="BI30" s="27" t="s">
        <v>98</v>
      </c>
      <c r="BJ30" s="27"/>
      <c r="BK30" s="27"/>
      <c r="BQ30" s="17" t="s">
        <v>119</v>
      </c>
      <c r="BS30" s="17">
        <f>SUM(BS27:BS29)</f>
        <v>0</v>
      </c>
    </row>
    <row r="31" spans="1:71" ht="12" customHeight="1" thickBot="1" x14ac:dyDescent="0.35">
      <c r="A31" s="338"/>
      <c r="B31" s="339"/>
      <c r="C31" s="339"/>
      <c r="D31" s="339"/>
      <c r="E31" s="339"/>
      <c r="F31" s="339"/>
      <c r="G31" s="340"/>
      <c r="H31" s="340"/>
      <c r="I31" s="141"/>
      <c r="J31" s="141"/>
      <c r="K31" s="341"/>
      <c r="L31" s="342"/>
      <c r="M31" s="342"/>
      <c r="N31" s="343"/>
      <c r="O31" s="343"/>
      <c r="P31" s="343"/>
      <c r="Q31" s="343"/>
      <c r="R31" s="343"/>
      <c r="S31" s="343"/>
      <c r="T31" s="343"/>
      <c r="U31" s="343"/>
      <c r="V31" s="344"/>
      <c r="W31" s="344"/>
      <c r="X31" s="255">
        <f t="shared" si="4"/>
        <v>0</v>
      </c>
      <c r="Y31" s="255"/>
      <c r="Z31" s="305" t="str">
        <f t="shared" si="3"/>
        <v/>
      </c>
      <c r="AA31" s="306"/>
      <c r="AD31" s="345"/>
      <c r="AE31" s="346"/>
      <c r="AF31" s="346"/>
      <c r="AG31" s="346"/>
      <c r="AH31" s="346"/>
      <c r="AI31" s="346"/>
      <c r="AJ31" s="346"/>
      <c r="AK31" s="346"/>
      <c r="AL31" s="347"/>
      <c r="AM31" s="348"/>
      <c r="AN31" s="349"/>
      <c r="AO31" s="161"/>
      <c r="AP31" s="133"/>
      <c r="AQ31" s="203"/>
      <c r="AR31" s="204"/>
      <c r="AS31" s="204"/>
      <c r="AT31" s="263"/>
      <c r="AU31" s="264"/>
      <c r="AV31" s="264"/>
      <c r="AW31" s="264"/>
      <c r="AX31" s="264"/>
      <c r="AY31" s="264"/>
      <c r="AZ31" s="265"/>
      <c r="BA31" s="324"/>
      <c r="BB31" s="325"/>
      <c r="BC31" s="307"/>
      <c r="BD31" s="307"/>
      <c r="BE31" s="308"/>
      <c r="BF31" s="309"/>
      <c r="BG31" s="27"/>
      <c r="BH31" s="26">
        <v>6</v>
      </c>
      <c r="BI31" s="27"/>
      <c r="BJ31" s="27"/>
      <c r="BK31" s="27"/>
      <c r="BS31" s="17" t="str">
        <f>IF(BS30&gt;0,"Delete if prior DeVry","")</f>
        <v/>
      </c>
    </row>
    <row r="32" spans="1:71" ht="12" customHeight="1" thickBot="1" x14ac:dyDescent="0.35">
      <c r="A32" s="337"/>
      <c r="B32" s="337"/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7"/>
      <c r="AA32" s="337"/>
      <c r="AD32" s="319" t="s">
        <v>1132</v>
      </c>
      <c r="AE32" s="320"/>
      <c r="AF32" s="320"/>
      <c r="AG32" s="320"/>
      <c r="AH32" s="320"/>
      <c r="AI32" s="320"/>
      <c r="AJ32" s="320"/>
      <c r="AK32" s="320"/>
      <c r="AL32" s="321"/>
      <c r="AM32" s="322" t="s">
        <v>1124</v>
      </c>
      <c r="AN32" s="323"/>
      <c r="AO32" s="474">
        <v>2</v>
      </c>
      <c r="AP32" s="161"/>
      <c r="AQ32" s="203"/>
      <c r="AR32" s="204"/>
      <c r="AS32" s="204"/>
      <c r="AT32" s="263"/>
      <c r="AU32" s="264"/>
      <c r="AV32" s="264"/>
      <c r="AW32" s="264"/>
      <c r="AX32" s="264"/>
      <c r="AY32" s="264"/>
      <c r="AZ32" s="265"/>
      <c r="BA32" s="324"/>
      <c r="BB32" s="325"/>
      <c r="BC32" s="307">
        <v>3</v>
      </c>
      <c r="BD32" s="307"/>
      <c r="BE32" s="308" t="s">
        <v>5</v>
      </c>
      <c r="BF32" s="309"/>
      <c r="BH32" s="27"/>
      <c r="BI32" s="17" t="s">
        <v>99</v>
      </c>
      <c r="BS32" s="31" t="s">
        <v>122</v>
      </c>
    </row>
    <row r="33" spans="1:71" ht="13.5" customHeight="1" x14ac:dyDescent="0.3">
      <c r="A33" s="331" t="s">
        <v>1037</v>
      </c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3"/>
      <c r="AD33" s="319" t="s">
        <v>1132</v>
      </c>
      <c r="AE33" s="320"/>
      <c r="AF33" s="320"/>
      <c r="AG33" s="320"/>
      <c r="AH33" s="320"/>
      <c r="AI33" s="320"/>
      <c r="AJ33" s="320"/>
      <c r="AK33" s="320"/>
      <c r="AL33" s="321"/>
      <c r="AM33" s="322" t="s">
        <v>1124</v>
      </c>
      <c r="AN33" s="323"/>
      <c r="AO33" s="474">
        <v>2</v>
      </c>
      <c r="AP33" s="161"/>
      <c r="AQ33" s="203"/>
      <c r="AR33" s="204"/>
      <c r="AS33" s="204"/>
      <c r="AT33" s="263"/>
      <c r="AU33" s="264"/>
      <c r="AV33" s="264"/>
      <c r="AW33" s="264"/>
      <c r="AX33" s="264"/>
      <c r="AY33" s="264"/>
      <c r="AZ33" s="265"/>
      <c r="BA33" s="324"/>
      <c r="BB33" s="325"/>
      <c r="BC33" s="307">
        <v>3</v>
      </c>
      <c r="BD33" s="307"/>
      <c r="BE33" s="308" t="s">
        <v>5</v>
      </c>
      <c r="BF33" s="309"/>
      <c r="BG33" s="106">
        <v>1</v>
      </c>
      <c r="BH33" s="17" t="s">
        <v>107</v>
      </c>
      <c r="BI33" s="17" t="s">
        <v>100</v>
      </c>
      <c r="BS33" s="17">
        <f t="shared" ref="BS33:BS42" si="5">IF(AND(AD16&lt;&gt;"",AT16=""),1,0)</f>
        <v>1</v>
      </c>
    </row>
    <row r="34" spans="1:71" ht="11.25" customHeight="1" x14ac:dyDescent="0.3">
      <c r="A34" s="334"/>
      <c r="B34" s="335"/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  <c r="Y34" s="335"/>
      <c r="Z34" s="335"/>
      <c r="AA34" s="336"/>
      <c r="AD34" s="319" t="s">
        <v>1132</v>
      </c>
      <c r="AE34" s="320"/>
      <c r="AF34" s="320"/>
      <c r="AG34" s="320"/>
      <c r="AH34" s="320"/>
      <c r="AI34" s="320"/>
      <c r="AJ34" s="320"/>
      <c r="AK34" s="320"/>
      <c r="AL34" s="321"/>
      <c r="AM34" s="322" t="s">
        <v>1124</v>
      </c>
      <c r="AN34" s="323"/>
      <c r="AO34" s="474">
        <v>2</v>
      </c>
      <c r="AP34" s="161"/>
      <c r="AQ34" s="203"/>
      <c r="AR34" s="204"/>
      <c r="AS34" s="204"/>
      <c r="AT34" s="263"/>
      <c r="AU34" s="264"/>
      <c r="AV34" s="264"/>
      <c r="AW34" s="264"/>
      <c r="AX34" s="264"/>
      <c r="AY34" s="264"/>
      <c r="AZ34" s="265"/>
      <c r="BA34" s="324"/>
      <c r="BB34" s="325"/>
      <c r="BC34" s="307">
        <v>3</v>
      </c>
      <c r="BD34" s="307"/>
      <c r="BE34" s="308" t="s">
        <v>5</v>
      </c>
      <c r="BF34" s="309"/>
      <c r="BG34" s="106">
        <v>2</v>
      </c>
      <c r="BH34" s="17" t="s">
        <v>108</v>
      </c>
      <c r="BI34" s="17" t="s">
        <v>101</v>
      </c>
      <c r="BS34" s="17">
        <f t="shared" si="5"/>
        <v>1</v>
      </c>
    </row>
    <row r="35" spans="1:71" ht="11.25" customHeight="1" x14ac:dyDescent="0.3">
      <c r="A35" s="328" t="s">
        <v>0</v>
      </c>
      <c r="B35" s="326"/>
      <c r="C35" s="326"/>
      <c r="D35" s="326"/>
      <c r="E35" s="326"/>
      <c r="F35" s="326"/>
      <c r="G35" s="326" t="s">
        <v>1</v>
      </c>
      <c r="H35" s="326"/>
      <c r="I35" s="326" t="s">
        <v>97</v>
      </c>
      <c r="J35" s="326"/>
      <c r="K35" s="272" t="s">
        <v>2</v>
      </c>
      <c r="L35" s="273"/>
      <c r="M35" s="273"/>
      <c r="N35" s="273"/>
      <c r="O35" s="273"/>
      <c r="P35" s="273"/>
      <c r="Q35" s="273"/>
      <c r="R35" s="273"/>
      <c r="S35" s="273"/>
      <c r="T35" s="273"/>
      <c r="U35" s="274"/>
      <c r="V35" s="329" t="s">
        <v>104</v>
      </c>
      <c r="W35" s="330"/>
      <c r="X35" s="326" t="s">
        <v>105</v>
      </c>
      <c r="Y35" s="326"/>
      <c r="Z35" s="326" t="s">
        <v>3</v>
      </c>
      <c r="AA35" s="327"/>
      <c r="AD35" s="319" t="s">
        <v>1132</v>
      </c>
      <c r="AE35" s="320"/>
      <c r="AF35" s="320"/>
      <c r="AG35" s="320"/>
      <c r="AH35" s="320"/>
      <c r="AI35" s="320"/>
      <c r="AJ35" s="320"/>
      <c r="AK35" s="320"/>
      <c r="AL35" s="321"/>
      <c r="AM35" s="322" t="s">
        <v>1124</v>
      </c>
      <c r="AN35" s="323"/>
      <c r="AO35" s="474">
        <v>2</v>
      </c>
      <c r="AP35" s="161"/>
      <c r="AQ35" s="203"/>
      <c r="AR35" s="204"/>
      <c r="AS35" s="204"/>
      <c r="AT35" s="263"/>
      <c r="AU35" s="264"/>
      <c r="AV35" s="264"/>
      <c r="AW35" s="264"/>
      <c r="AX35" s="264"/>
      <c r="AY35" s="264"/>
      <c r="AZ35" s="265"/>
      <c r="BA35" s="324"/>
      <c r="BB35" s="325"/>
      <c r="BC35" s="307">
        <v>3</v>
      </c>
      <c r="BD35" s="307"/>
      <c r="BE35" s="308" t="s">
        <v>5</v>
      </c>
      <c r="BF35" s="309"/>
      <c r="BG35" s="106">
        <v>3</v>
      </c>
      <c r="BH35" s="17" t="s">
        <v>109</v>
      </c>
      <c r="BI35" s="17" t="s">
        <v>103</v>
      </c>
      <c r="BS35" s="17">
        <f t="shared" si="5"/>
        <v>1</v>
      </c>
    </row>
    <row r="36" spans="1:71" ht="11.25" customHeight="1" x14ac:dyDescent="0.3">
      <c r="A36" s="370" t="s">
        <v>1038</v>
      </c>
      <c r="B36" s="371"/>
      <c r="C36" s="371"/>
      <c r="D36" s="371"/>
      <c r="E36" s="371"/>
      <c r="F36" s="371"/>
      <c r="G36" s="382" t="s">
        <v>1124</v>
      </c>
      <c r="H36" s="382"/>
      <c r="I36" s="161">
        <v>2</v>
      </c>
      <c r="J36" s="124"/>
      <c r="K36" s="310" t="s">
        <v>33</v>
      </c>
      <c r="L36" s="311"/>
      <c r="M36" s="312"/>
      <c r="N36" s="313" t="s">
        <v>34</v>
      </c>
      <c r="O36" s="314"/>
      <c r="P36" s="314"/>
      <c r="Q36" s="314"/>
      <c r="R36" s="314"/>
      <c r="S36" s="314"/>
      <c r="T36" s="314"/>
      <c r="U36" s="315"/>
      <c r="V36" s="275"/>
      <c r="W36" s="276"/>
      <c r="X36" s="277">
        <f>IF(V36=0,4,ROUNDDOWN(V36*0.667,3))</f>
        <v>4</v>
      </c>
      <c r="Y36" s="278"/>
      <c r="Z36" s="272"/>
      <c r="AA36" s="290"/>
      <c r="AD36" s="319" t="s">
        <v>1132</v>
      </c>
      <c r="AE36" s="320"/>
      <c r="AF36" s="320"/>
      <c r="AG36" s="320"/>
      <c r="AH36" s="320"/>
      <c r="AI36" s="320"/>
      <c r="AJ36" s="320"/>
      <c r="AK36" s="320"/>
      <c r="AL36" s="321"/>
      <c r="AM36" s="322" t="s">
        <v>1124</v>
      </c>
      <c r="AN36" s="323"/>
      <c r="AO36" s="474">
        <v>2</v>
      </c>
      <c r="AP36" s="161"/>
      <c r="AQ36" s="203"/>
      <c r="AR36" s="204"/>
      <c r="AS36" s="204"/>
      <c r="AT36" s="263"/>
      <c r="AU36" s="264"/>
      <c r="AV36" s="264"/>
      <c r="AW36" s="264"/>
      <c r="AX36" s="264"/>
      <c r="AY36" s="264"/>
      <c r="AZ36" s="265"/>
      <c r="BA36" s="324"/>
      <c r="BB36" s="325"/>
      <c r="BC36" s="307">
        <v>3</v>
      </c>
      <c r="BD36" s="307"/>
      <c r="BE36" s="308" t="s">
        <v>5</v>
      </c>
      <c r="BF36" s="309"/>
      <c r="BG36" s="106">
        <v>4</v>
      </c>
      <c r="BH36" s="17" t="s">
        <v>110</v>
      </c>
      <c r="BS36" s="17">
        <f t="shared" si="5"/>
        <v>1</v>
      </c>
    </row>
    <row r="37" spans="1:71" ht="11.25" customHeight="1" x14ac:dyDescent="0.3">
      <c r="A37" s="370" t="s">
        <v>1038</v>
      </c>
      <c r="B37" s="371"/>
      <c r="C37" s="371"/>
      <c r="D37" s="371"/>
      <c r="E37" s="371"/>
      <c r="F37" s="371"/>
      <c r="G37" s="382" t="s">
        <v>1124</v>
      </c>
      <c r="H37" s="382"/>
      <c r="I37" s="161">
        <v>2</v>
      </c>
      <c r="J37" s="124"/>
      <c r="K37" s="261" t="s">
        <v>169</v>
      </c>
      <c r="L37" s="270"/>
      <c r="M37" s="271"/>
      <c r="N37" s="272" t="s">
        <v>59</v>
      </c>
      <c r="O37" s="273"/>
      <c r="P37" s="273"/>
      <c r="Q37" s="273"/>
      <c r="R37" s="273"/>
      <c r="S37" s="273"/>
      <c r="T37" s="273"/>
      <c r="U37" s="274"/>
      <c r="V37" s="275"/>
      <c r="W37" s="276"/>
      <c r="X37" s="277">
        <f>IF(V37=0,3,ROUNDDOWN(V37*0.667,3))</f>
        <v>3</v>
      </c>
      <c r="Y37" s="278"/>
      <c r="Z37" s="272"/>
      <c r="AA37" s="290"/>
      <c r="AD37" s="319" t="s">
        <v>1132</v>
      </c>
      <c r="AE37" s="320"/>
      <c r="AF37" s="320"/>
      <c r="AG37" s="320"/>
      <c r="AH37" s="320"/>
      <c r="AI37" s="320"/>
      <c r="AJ37" s="320"/>
      <c r="AK37" s="320"/>
      <c r="AL37" s="321"/>
      <c r="AM37" s="322" t="s">
        <v>1124</v>
      </c>
      <c r="AN37" s="323"/>
      <c r="AO37" s="474">
        <v>2</v>
      </c>
      <c r="AP37" s="161"/>
      <c r="AQ37" s="203"/>
      <c r="AR37" s="204"/>
      <c r="AS37" s="204"/>
      <c r="AT37" s="263"/>
      <c r="AU37" s="264"/>
      <c r="AV37" s="264"/>
      <c r="AW37" s="264"/>
      <c r="AX37" s="264"/>
      <c r="AY37" s="264"/>
      <c r="AZ37" s="265"/>
      <c r="BA37" s="324"/>
      <c r="BB37" s="325"/>
      <c r="BC37" s="307">
        <v>3</v>
      </c>
      <c r="BD37" s="307"/>
      <c r="BE37" s="308" t="s">
        <v>5</v>
      </c>
      <c r="BF37" s="309"/>
      <c r="BG37" s="106">
        <v>5</v>
      </c>
      <c r="BH37" s="17" t="s">
        <v>113</v>
      </c>
      <c r="BS37" s="17">
        <f t="shared" si="5"/>
        <v>1</v>
      </c>
    </row>
    <row r="38" spans="1:71" ht="11.25" customHeight="1" thickBot="1" x14ac:dyDescent="0.35">
      <c r="A38" s="370" t="s">
        <v>1038</v>
      </c>
      <c r="B38" s="371"/>
      <c r="C38" s="371"/>
      <c r="D38" s="371"/>
      <c r="E38" s="371"/>
      <c r="F38" s="371"/>
      <c r="G38" s="382" t="s">
        <v>1124</v>
      </c>
      <c r="H38" s="382"/>
      <c r="I38" s="161">
        <v>2</v>
      </c>
      <c r="J38" s="124"/>
      <c r="K38" s="310" t="s">
        <v>189</v>
      </c>
      <c r="L38" s="311"/>
      <c r="M38" s="312"/>
      <c r="N38" s="313" t="s">
        <v>1035</v>
      </c>
      <c r="O38" s="314"/>
      <c r="P38" s="314"/>
      <c r="Q38" s="314"/>
      <c r="R38" s="314"/>
      <c r="S38" s="314"/>
      <c r="T38" s="314"/>
      <c r="U38" s="315"/>
      <c r="V38" s="275"/>
      <c r="W38" s="276"/>
      <c r="X38" s="277">
        <f>IF(V38=0,4,ROUNDDOWN(V38*0.667,3))</f>
        <v>4</v>
      </c>
      <c r="Y38" s="278"/>
      <c r="Z38" s="272"/>
      <c r="AA38" s="290"/>
      <c r="AD38" s="316"/>
      <c r="AE38" s="317"/>
      <c r="AF38" s="317"/>
      <c r="AG38" s="317"/>
      <c r="AH38" s="317"/>
      <c r="AI38" s="317"/>
      <c r="AJ38" s="317"/>
      <c r="AK38" s="317"/>
      <c r="AL38" s="318"/>
      <c r="AM38" s="300"/>
      <c r="AN38" s="301"/>
      <c r="AO38" s="132"/>
      <c r="AP38" s="132"/>
      <c r="AQ38" s="170"/>
      <c r="AR38" s="215"/>
      <c r="AS38" s="215"/>
      <c r="AT38" s="250"/>
      <c r="AU38" s="251"/>
      <c r="AV38" s="251"/>
      <c r="AW38" s="251"/>
      <c r="AX38" s="251"/>
      <c r="AY38" s="251"/>
      <c r="AZ38" s="252"/>
      <c r="BA38" s="302"/>
      <c r="BB38" s="303"/>
      <c r="BC38" s="304"/>
      <c r="BD38" s="304"/>
      <c r="BE38" s="305"/>
      <c r="BF38" s="306"/>
      <c r="BG38" s="106">
        <v>6</v>
      </c>
      <c r="BH38" s="17" t="s">
        <v>111</v>
      </c>
      <c r="BS38" s="17">
        <f t="shared" si="5"/>
        <v>1</v>
      </c>
    </row>
    <row r="39" spans="1:71" ht="11.25" customHeight="1" x14ac:dyDescent="0.2">
      <c r="A39" s="370" t="s">
        <v>1038</v>
      </c>
      <c r="B39" s="371"/>
      <c r="C39" s="371"/>
      <c r="D39" s="371"/>
      <c r="E39" s="371"/>
      <c r="F39" s="371"/>
      <c r="G39" s="382" t="s">
        <v>1124</v>
      </c>
      <c r="H39" s="382"/>
      <c r="I39" s="161">
        <v>2</v>
      </c>
      <c r="J39" s="124"/>
      <c r="K39" s="294" t="s">
        <v>31</v>
      </c>
      <c r="L39" s="295"/>
      <c r="M39" s="296"/>
      <c r="N39" s="272" t="s">
        <v>14</v>
      </c>
      <c r="O39" s="273"/>
      <c r="P39" s="273"/>
      <c r="Q39" s="273"/>
      <c r="R39" s="273"/>
      <c r="S39" s="273"/>
      <c r="T39" s="273"/>
      <c r="U39" s="274"/>
      <c r="V39" s="275"/>
      <c r="W39" s="276"/>
      <c r="X39" s="277">
        <f t="shared" ref="X39" si="6">IF(V39=0,3,ROUNDDOWN(V39*0.667,3))</f>
        <v>3</v>
      </c>
      <c r="Y39" s="278"/>
      <c r="Z39" s="272"/>
      <c r="AA39" s="290"/>
      <c r="AD39" s="463"/>
      <c r="AE39" s="464"/>
      <c r="AF39" s="464"/>
      <c r="AG39" s="464"/>
      <c r="AH39" s="464"/>
      <c r="AI39" s="464"/>
      <c r="AJ39" s="464"/>
      <c r="AK39" s="464"/>
      <c r="AL39" s="464"/>
      <c r="AM39" s="464"/>
      <c r="AN39" s="464"/>
      <c r="AO39" s="464"/>
      <c r="AP39" s="464"/>
      <c r="AQ39" s="464"/>
      <c r="AR39" s="464"/>
      <c r="AS39" s="464"/>
      <c r="AT39" s="464"/>
      <c r="AU39" s="464"/>
      <c r="AV39" s="464"/>
      <c r="AW39" s="464"/>
      <c r="AX39" s="464"/>
      <c r="AY39" s="464"/>
      <c r="AZ39" s="464"/>
      <c r="BA39" s="464"/>
      <c r="BB39" s="464"/>
      <c r="BC39" s="464"/>
      <c r="BD39" s="464"/>
      <c r="BE39" s="464"/>
      <c r="BF39" s="465"/>
      <c r="BG39" s="106">
        <v>7</v>
      </c>
      <c r="BH39" s="17" t="s">
        <v>112</v>
      </c>
      <c r="BS39" s="17">
        <f t="shared" si="5"/>
        <v>1</v>
      </c>
    </row>
    <row r="40" spans="1:71" ht="12.75" customHeight="1" thickBot="1" x14ac:dyDescent="0.35">
      <c r="A40" s="370" t="s">
        <v>1038</v>
      </c>
      <c r="B40" s="371"/>
      <c r="C40" s="371"/>
      <c r="D40" s="371"/>
      <c r="E40" s="371"/>
      <c r="F40" s="371"/>
      <c r="G40" s="382" t="s">
        <v>1124</v>
      </c>
      <c r="H40" s="382"/>
      <c r="I40" s="161">
        <v>2</v>
      </c>
      <c r="J40" s="124"/>
      <c r="K40" s="261" t="s">
        <v>44</v>
      </c>
      <c r="L40" s="262"/>
      <c r="M40" s="262"/>
      <c r="N40" s="297" t="s">
        <v>32</v>
      </c>
      <c r="O40" s="298"/>
      <c r="P40" s="298"/>
      <c r="Q40" s="298"/>
      <c r="R40" s="298"/>
      <c r="S40" s="298"/>
      <c r="T40" s="298"/>
      <c r="U40" s="299"/>
      <c r="V40" s="266"/>
      <c r="W40" s="267"/>
      <c r="X40" s="277">
        <f t="shared" ref="X40" si="7">IF(V40=0,3,ROUNDDOWN(V40*0.667,3))</f>
        <v>3</v>
      </c>
      <c r="Y40" s="278"/>
      <c r="Z40" s="272" t="s">
        <v>5</v>
      </c>
      <c r="AA40" s="290"/>
      <c r="AD40" s="466"/>
      <c r="AE40" s="467"/>
      <c r="AF40" s="467"/>
      <c r="AG40" s="467"/>
      <c r="AH40" s="467"/>
      <c r="AI40" s="467"/>
      <c r="AJ40" s="467"/>
      <c r="AK40" s="467"/>
      <c r="AL40" s="467"/>
      <c r="AM40" s="467"/>
      <c r="AN40" s="467"/>
      <c r="AO40" s="467"/>
      <c r="AP40" s="467"/>
      <c r="AQ40" s="467"/>
      <c r="AR40" s="467"/>
      <c r="AS40" s="467"/>
      <c r="AT40" s="467"/>
      <c r="AU40" s="467"/>
      <c r="AV40" s="467"/>
      <c r="AW40" s="467"/>
      <c r="AX40" s="467"/>
      <c r="AY40" s="467"/>
      <c r="AZ40" s="467"/>
      <c r="BA40" s="467"/>
      <c r="BB40" s="467"/>
      <c r="BC40" s="467"/>
      <c r="BD40" s="467"/>
      <c r="BE40" s="467"/>
      <c r="BF40" s="468"/>
      <c r="BG40" s="106">
        <v>8</v>
      </c>
      <c r="BH40" s="17" t="s">
        <v>114</v>
      </c>
      <c r="BS40" s="17">
        <f t="shared" si="5"/>
        <v>0</v>
      </c>
    </row>
    <row r="41" spans="1:71" ht="11.25" customHeight="1" thickBot="1" x14ac:dyDescent="0.25">
      <c r="A41" s="291" t="s">
        <v>1131</v>
      </c>
      <c r="B41" s="292"/>
      <c r="C41" s="292"/>
      <c r="D41" s="292"/>
      <c r="E41" s="292"/>
      <c r="F41" s="292"/>
      <c r="G41" s="293" t="s">
        <v>1122</v>
      </c>
      <c r="H41" s="293"/>
      <c r="I41" s="150">
        <v>1</v>
      </c>
      <c r="J41" s="124"/>
      <c r="K41" s="294" t="s">
        <v>30</v>
      </c>
      <c r="L41" s="295"/>
      <c r="M41" s="296"/>
      <c r="N41" s="272" t="s">
        <v>13</v>
      </c>
      <c r="O41" s="273"/>
      <c r="P41" s="273"/>
      <c r="Q41" s="273"/>
      <c r="R41" s="273"/>
      <c r="S41" s="273"/>
      <c r="T41" s="273"/>
      <c r="U41" s="274"/>
      <c r="V41" s="275"/>
      <c r="W41" s="276"/>
      <c r="X41" s="277">
        <f>IF(V41=0,2,ROUNDDOWN(V41*0.667,3))</f>
        <v>2</v>
      </c>
      <c r="Y41" s="278"/>
      <c r="Z41" s="272"/>
      <c r="AA41" s="290"/>
      <c r="BG41" s="106">
        <v>9</v>
      </c>
      <c r="BH41" s="27" t="s">
        <v>115</v>
      </c>
      <c r="BS41" s="17">
        <f t="shared" si="5"/>
        <v>0</v>
      </c>
    </row>
    <row r="42" spans="1:71" ht="11.25" customHeight="1" thickBot="1" x14ac:dyDescent="0.25">
      <c r="A42" s="370" t="s">
        <v>1038</v>
      </c>
      <c r="B42" s="371"/>
      <c r="C42" s="371"/>
      <c r="D42" s="371"/>
      <c r="E42" s="371"/>
      <c r="F42" s="371"/>
      <c r="G42" s="382" t="s">
        <v>1124</v>
      </c>
      <c r="H42" s="382"/>
      <c r="I42" s="161">
        <v>2</v>
      </c>
      <c r="J42" s="134"/>
      <c r="K42" s="261" t="s">
        <v>42</v>
      </c>
      <c r="L42" s="270"/>
      <c r="M42" s="271"/>
      <c r="N42" s="272" t="s">
        <v>15</v>
      </c>
      <c r="O42" s="273"/>
      <c r="P42" s="273"/>
      <c r="Q42" s="273"/>
      <c r="R42" s="273"/>
      <c r="S42" s="273"/>
      <c r="T42" s="273"/>
      <c r="U42" s="274"/>
      <c r="V42" s="275"/>
      <c r="W42" s="276"/>
      <c r="X42" s="277">
        <f t="shared" ref="X42" si="8">IF(V42=0,3,ROUNDDOWN(V42*0.667,3))</f>
        <v>3</v>
      </c>
      <c r="Y42" s="278"/>
      <c r="Z42" s="272" t="s">
        <v>5</v>
      </c>
      <c r="AA42" s="290"/>
      <c r="AD42" s="399" t="s">
        <v>17</v>
      </c>
      <c r="AE42" s="286"/>
      <c r="AF42" s="286"/>
      <c r="AG42" s="286"/>
      <c r="AH42" s="286"/>
      <c r="AI42" s="286"/>
      <c r="AJ42" s="286"/>
      <c r="AK42" s="286"/>
      <c r="AL42" s="287"/>
      <c r="AM42" s="285" t="s">
        <v>18</v>
      </c>
      <c r="AN42" s="286"/>
      <c r="AO42" s="286"/>
      <c r="AP42" s="287"/>
      <c r="AQ42" s="32" t="s">
        <v>54</v>
      </c>
      <c r="AR42" s="285" t="s">
        <v>56</v>
      </c>
      <c r="AS42" s="286"/>
      <c r="AT42" s="286"/>
      <c r="AU42" s="286"/>
      <c r="AV42" s="286"/>
      <c r="AW42" s="287"/>
      <c r="AX42" s="460" t="s">
        <v>58</v>
      </c>
      <c r="AY42" s="461"/>
      <c r="AZ42" s="461"/>
      <c r="BA42" s="461"/>
      <c r="BB42" s="462"/>
      <c r="BC42" s="285" t="s">
        <v>57</v>
      </c>
      <c r="BD42" s="287"/>
      <c r="BE42" s="286" t="s">
        <v>55</v>
      </c>
      <c r="BF42" s="289"/>
      <c r="BG42" s="106">
        <v>10</v>
      </c>
      <c r="BH42" s="27" t="s">
        <v>1034</v>
      </c>
      <c r="BS42" s="17">
        <f t="shared" si="5"/>
        <v>0</v>
      </c>
    </row>
    <row r="43" spans="1:71" ht="11.25" customHeight="1" x14ac:dyDescent="0.2">
      <c r="A43" s="350" t="s">
        <v>1144</v>
      </c>
      <c r="B43" s="351"/>
      <c r="C43" s="351"/>
      <c r="D43" s="351"/>
      <c r="E43" s="351"/>
      <c r="F43" s="351"/>
      <c r="G43" s="172" t="s">
        <v>1122</v>
      </c>
      <c r="H43" s="172"/>
      <c r="I43" s="161">
        <v>1</v>
      </c>
      <c r="J43" s="124"/>
      <c r="K43" s="261" t="s">
        <v>43</v>
      </c>
      <c r="L43" s="270"/>
      <c r="M43" s="271"/>
      <c r="N43" s="272" t="s">
        <v>16</v>
      </c>
      <c r="O43" s="273"/>
      <c r="P43" s="273"/>
      <c r="Q43" s="273"/>
      <c r="R43" s="273"/>
      <c r="S43" s="273"/>
      <c r="T43" s="273"/>
      <c r="U43" s="274"/>
      <c r="V43" s="275"/>
      <c r="W43" s="276"/>
      <c r="X43" s="277">
        <f>IF(V43=0,4,ROUNDDOWN(V43*0.667,3))</f>
        <v>4</v>
      </c>
      <c r="Y43" s="278"/>
      <c r="Z43" s="256" t="s">
        <v>5</v>
      </c>
      <c r="AA43" s="257"/>
      <c r="AD43" s="33">
        <v>1</v>
      </c>
      <c r="AE43" s="279" t="s">
        <v>1126</v>
      </c>
      <c r="AF43" s="231"/>
      <c r="AG43" s="231"/>
      <c r="AH43" s="231"/>
      <c r="AI43" s="231"/>
      <c r="AJ43" s="231"/>
      <c r="AK43" s="231"/>
      <c r="AL43" s="280"/>
      <c r="AM43" s="281">
        <v>44434</v>
      </c>
      <c r="AN43" s="238"/>
      <c r="AO43" s="238"/>
      <c r="AP43" s="282"/>
      <c r="AQ43" s="34"/>
      <c r="AR43" s="203" t="s">
        <v>62</v>
      </c>
      <c r="AS43" s="204"/>
      <c r="AT43" s="204"/>
      <c r="AU43" s="204"/>
      <c r="AV43" s="204"/>
      <c r="AW43" s="205"/>
      <c r="AX43" s="457">
        <f>A235</f>
        <v>55</v>
      </c>
      <c r="AY43" s="458"/>
      <c r="AZ43" s="458"/>
      <c r="BA43" s="458"/>
      <c r="BB43" s="459"/>
      <c r="BC43" s="283" t="s">
        <v>78</v>
      </c>
      <c r="BD43" s="288"/>
      <c r="BE43" s="283" t="str">
        <f>IF(AE43="DeVry","HLC","")</f>
        <v/>
      </c>
      <c r="BF43" s="284"/>
      <c r="BG43" s="106">
        <v>11</v>
      </c>
      <c r="BH43" s="17" t="s">
        <v>972</v>
      </c>
      <c r="BQ43" s="17" t="s">
        <v>119</v>
      </c>
      <c r="BS43" s="17">
        <f>SUM(BS33:BS41)</f>
        <v>7</v>
      </c>
    </row>
    <row r="44" spans="1:71" ht="11.25" customHeight="1" x14ac:dyDescent="0.2">
      <c r="A44" s="430" t="s">
        <v>1036</v>
      </c>
      <c r="B44" s="431"/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431"/>
      <c r="N44" s="431"/>
      <c r="O44" s="431"/>
      <c r="P44" s="431"/>
      <c r="Q44" s="431"/>
      <c r="R44" s="431"/>
      <c r="S44" s="431"/>
      <c r="T44" s="431"/>
      <c r="U44" s="431"/>
      <c r="V44" s="431"/>
      <c r="W44" s="431"/>
      <c r="X44" s="431"/>
      <c r="Y44" s="431"/>
      <c r="Z44" s="431"/>
      <c r="AA44" s="432"/>
      <c r="AD44" s="35">
        <v>2</v>
      </c>
      <c r="AE44" s="197" t="s">
        <v>1123</v>
      </c>
      <c r="AF44" s="198"/>
      <c r="AG44" s="198"/>
      <c r="AH44" s="198"/>
      <c r="AI44" s="198"/>
      <c r="AJ44" s="198"/>
      <c r="AK44" s="198"/>
      <c r="AL44" s="199"/>
      <c r="AM44" s="200">
        <v>44434</v>
      </c>
      <c r="AN44" s="201"/>
      <c r="AO44" s="201"/>
      <c r="AP44" s="202"/>
      <c r="AQ44" s="34"/>
      <c r="AR44" s="203" t="s">
        <v>63</v>
      </c>
      <c r="AS44" s="204"/>
      <c r="AT44" s="204"/>
      <c r="AU44" s="204"/>
      <c r="AV44" s="204"/>
      <c r="AW44" s="205"/>
      <c r="AX44" s="206">
        <f>A272</f>
        <v>67</v>
      </c>
      <c r="AY44" s="207"/>
      <c r="AZ44" s="207"/>
      <c r="BA44" s="207"/>
      <c r="BB44" s="208"/>
      <c r="BC44" s="283" t="s">
        <v>78</v>
      </c>
      <c r="BD44" s="288"/>
      <c r="BE44" s="283" t="str">
        <f t="shared" ref="BE44:BE51" si="9">IF(AE44="DeVry","NCA","")</f>
        <v/>
      </c>
      <c r="BF44" s="284"/>
      <c r="BG44" s="106">
        <v>12</v>
      </c>
      <c r="BH44" s="27" t="s">
        <v>1010</v>
      </c>
    </row>
    <row r="45" spans="1:71" ht="11.25" customHeight="1" x14ac:dyDescent="0.3">
      <c r="A45" s="258"/>
      <c r="B45" s="259"/>
      <c r="C45" s="259"/>
      <c r="D45" s="259"/>
      <c r="E45" s="259"/>
      <c r="F45" s="259"/>
      <c r="G45" s="260"/>
      <c r="H45" s="260"/>
      <c r="I45" s="124"/>
      <c r="J45" s="124"/>
      <c r="K45" s="261"/>
      <c r="L45" s="262"/>
      <c r="M45" s="262"/>
      <c r="N45" s="263"/>
      <c r="O45" s="264"/>
      <c r="P45" s="264"/>
      <c r="Q45" s="264"/>
      <c r="R45" s="264"/>
      <c r="S45" s="264"/>
      <c r="T45" s="264"/>
      <c r="U45" s="265"/>
      <c r="V45" s="266"/>
      <c r="W45" s="267"/>
      <c r="X45" s="268">
        <f t="shared" ref="X45" si="10">IF(ISNA(VLOOKUP(A45,$A$534:$E$1026,5,FALSE)),(ROUNDDOWN(V45*0.667,3)),VLOOKUP(A45,$A$534:$E$1035,5,FALSE))</f>
        <v>0</v>
      </c>
      <c r="Y45" s="268"/>
      <c r="Z45" s="256" t="str">
        <f t="shared" ref="Z45" si="11">IF(ISNUMBER(SEARCH("3TR",K45)),"UD",IF(ISNUMBER(SEARCH("4TR",K45)),"UD",""))</f>
        <v/>
      </c>
      <c r="AA45" s="257"/>
      <c r="AD45" s="35">
        <v>3</v>
      </c>
      <c r="AE45" s="395"/>
      <c r="AF45" s="396"/>
      <c r="AG45" s="396"/>
      <c r="AH45" s="396"/>
      <c r="AI45" s="396"/>
      <c r="AJ45" s="396"/>
      <c r="AK45" s="396"/>
      <c r="AL45" s="397"/>
      <c r="AM45" s="200"/>
      <c r="AN45" s="201"/>
      <c r="AO45" s="201"/>
      <c r="AP45" s="202"/>
      <c r="AQ45" s="135"/>
      <c r="AR45" s="203" t="str">
        <f t="shared" ref="AR45:AR51" si="12">IF(AE45="DeVry","Y","")</f>
        <v/>
      </c>
      <c r="AS45" s="204"/>
      <c r="AT45" s="204"/>
      <c r="AU45" s="204"/>
      <c r="AV45" s="204"/>
      <c r="AW45" s="205"/>
      <c r="AX45" s="206">
        <f>A309</f>
        <v>0</v>
      </c>
      <c r="AY45" s="207"/>
      <c r="AZ45" s="207"/>
      <c r="BA45" s="207"/>
      <c r="BB45" s="208"/>
      <c r="BC45" s="197" t="str">
        <f t="shared" ref="BC45:BC51" si="13">IF(AE45="DeVry","S","")</f>
        <v/>
      </c>
      <c r="BD45" s="199"/>
      <c r="BE45" s="197" t="str">
        <f t="shared" si="9"/>
        <v/>
      </c>
      <c r="BF45" s="210"/>
      <c r="BG45" s="106">
        <v>13</v>
      </c>
      <c r="BH45" s="27"/>
    </row>
    <row r="46" spans="1:71" ht="12" customHeight="1" x14ac:dyDescent="0.3">
      <c r="A46" s="258"/>
      <c r="B46" s="259"/>
      <c r="C46" s="259"/>
      <c r="D46" s="259"/>
      <c r="E46" s="259"/>
      <c r="F46" s="259"/>
      <c r="G46" s="260"/>
      <c r="H46" s="260"/>
      <c r="I46" s="124"/>
      <c r="J46" s="124"/>
      <c r="K46" s="261"/>
      <c r="L46" s="262"/>
      <c r="M46" s="262"/>
      <c r="N46" s="263"/>
      <c r="O46" s="264"/>
      <c r="P46" s="264"/>
      <c r="Q46" s="264"/>
      <c r="R46" s="264"/>
      <c r="S46" s="264"/>
      <c r="T46" s="264"/>
      <c r="U46" s="265"/>
      <c r="V46" s="266"/>
      <c r="W46" s="267"/>
      <c r="X46" s="268">
        <f>IF(ISNA(VLOOKUP(A46,$A$534:$E$1026,5,FALSE)),(ROUNDDOWN(V46*0.667,3)),VLOOKUP(A46,$A$534:$E$1035,5,FALSE))</f>
        <v>0</v>
      </c>
      <c r="Y46" s="268"/>
      <c r="Z46" s="256" t="str">
        <f t="shared" ref="Z46:Z47" si="14">IF(ISNUMBER(SEARCH("3TR",K46)),"UD",IF(ISNUMBER(SEARCH("4TR",K46)),"UD",""))</f>
        <v/>
      </c>
      <c r="AA46" s="257"/>
      <c r="AD46" s="35">
        <v>4</v>
      </c>
      <c r="AE46" s="395"/>
      <c r="AF46" s="396"/>
      <c r="AG46" s="396"/>
      <c r="AH46" s="396"/>
      <c r="AI46" s="396"/>
      <c r="AJ46" s="396"/>
      <c r="AK46" s="396"/>
      <c r="AL46" s="397"/>
      <c r="AM46" s="200"/>
      <c r="AN46" s="201"/>
      <c r="AO46" s="201"/>
      <c r="AP46" s="202"/>
      <c r="AQ46" s="135"/>
      <c r="AR46" s="203" t="str">
        <f t="shared" si="12"/>
        <v/>
      </c>
      <c r="AS46" s="204"/>
      <c r="AT46" s="204"/>
      <c r="AU46" s="204"/>
      <c r="AV46" s="204"/>
      <c r="AW46" s="205"/>
      <c r="AX46" s="206">
        <f>A346</f>
        <v>0</v>
      </c>
      <c r="AY46" s="207"/>
      <c r="AZ46" s="207"/>
      <c r="BA46" s="207"/>
      <c r="BB46" s="208"/>
      <c r="BC46" s="197" t="str">
        <f t="shared" si="13"/>
        <v/>
      </c>
      <c r="BD46" s="199"/>
      <c r="BE46" s="197" t="str">
        <f t="shared" si="9"/>
        <v/>
      </c>
      <c r="BF46" s="210"/>
      <c r="BG46" s="106">
        <v>14</v>
      </c>
      <c r="BH46" s="130"/>
      <c r="BS46" s="17" t="str">
        <f>IF(BS43&gt;0,"Delete if prior DeVry","")</f>
        <v>Delete if prior DeVry</v>
      </c>
    </row>
    <row r="47" spans="1:71" ht="12" customHeight="1" thickBot="1" x14ac:dyDescent="0.35">
      <c r="A47" s="244"/>
      <c r="B47" s="245"/>
      <c r="C47" s="245"/>
      <c r="D47" s="245"/>
      <c r="E47" s="245"/>
      <c r="F47" s="245"/>
      <c r="G47" s="246"/>
      <c r="H47" s="246"/>
      <c r="I47" s="123"/>
      <c r="J47" s="123"/>
      <c r="K47" s="247"/>
      <c r="L47" s="248"/>
      <c r="M47" s="249"/>
      <c r="N47" s="250"/>
      <c r="O47" s="251"/>
      <c r="P47" s="251"/>
      <c r="Q47" s="251"/>
      <c r="R47" s="251"/>
      <c r="S47" s="251"/>
      <c r="T47" s="251"/>
      <c r="U47" s="252"/>
      <c r="V47" s="253"/>
      <c r="W47" s="254"/>
      <c r="X47" s="255">
        <f>IF(ISNA(VLOOKUP(A47,$A$534:$E$1026,5,FALSE)),(ROUNDDOWN(V47*0.667,3)),VLOOKUP(A47,$A$534:$E$1035,5,FALSE))</f>
        <v>0</v>
      </c>
      <c r="Y47" s="255"/>
      <c r="Z47" s="242" t="str">
        <f t="shared" si="14"/>
        <v/>
      </c>
      <c r="AA47" s="243"/>
      <c r="AD47" s="35">
        <v>5</v>
      </c>
      <c r="AE47" s="395"/>
      <c r="AF47" s="396"/>
      <c r="AG47" s="396"/>
      <c r="AH47" s="396"/>
      <c r="AI47" s="396"/>
      <c r="AJ47" s="396"/>
      <c r="AK47" s="396"/>
      <c r="AL47" s="397"/>
      <c r="AM47" s="200"/>
      <c r="AN47" s="201"/>
      <c r="AO47" s="201"/>
      <c r="AP47" s="202"/>
      <c r="AQ47" s="135"/>
      <c r="AR47" s="203" t="str">
        <f t="shared" si="12"/>
        <v/>
      </c>
      <c r="AS47" s="204"/>
      <c r="AT47" s="204"/>
      <c r="AU47" s="204"/>
      <c r="AV47" s="204"/>
      <c r="AW47" s="205"/>
      <c r="AX47" s="418">
        <f>A383</f>
        <v>0</v>
      </c>
      <c r="AY47" s="419"/>
      <c r="AZ47" s="419"/>
      <c r="BA47" s="419"/>
      <c r="BB47" s="420"/>
      <c r="BC47" s="197" t="str">
        <f t="shared" si="13"/>
        <v/>
      </c>
      <c r="BD47" s="199"/>
      <c r="BE47" s="197" t="str">
        <f t="shared" si="9"/>
        <v/>
      </c>
      <c r="BF47" s="210"/>
      <c r="BG47" s="106"/>
      <c r="BH47" s="130"/>
      <c r="BS47" s="31" t="s">
        <v>123</v>
      </c>
    </row>
    <row r="48" spans="1:71" ht="12" customHeight="1" thickBot="1" x14ac:dyDescent="0.25">
      <c r="A48" s="37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D48" s="35">
        <v>6</v>
      </c>
      <c r="AE48" s="197"/>
      <c r="AF48" s="198"/>
      <c r="AG48" s="198"/>
      <c r="AH48" s="198"/>
      <c r="AI48" s="198"/>
      <c r="AJ48" s="198"/>
      <c r="AK48" s="198"/>
      <c r="AL48" s="199"/>
      <c r="AM48" s="200"/>
      <c r="AN48" s="201"/>
      <c r="AO48" s="201"/>
      <c r="AP48" s="202"/>
      <c r="AQ48" s="135"/>
      <c r="AR48" s="203" t="str">
        <f t="shared" si="12"/>
        <v/>
      </c>
      <c r="AS48" s="204"/>
      <c r="AT48" s="204"/>
      <c r="AU48" s="204"/>
      <c r="AV48" s="204"/>
      <c r="AW48" s="205"/>
      <c r="AX48" s="206">
        <f>A420</f>
        <v>0</v>
      </c>
      <c r="AY48" s="207"/>
      <c r="AZ48" s="207"/>
      <c r="BA48" s="207"/>
      <c r="BB48" s="208"/>
      <c r="BC48" s="197" t="str">
        <f t="shared" si="13"/>
        <v/>
      </c>
      <c r="BD48" s="199"/>
      <c r="BE48" s="197" t="str">
        <f t="shared" si="9"/>
        <v/>
      </c>
      <c r="BF48" s="210"/>
      <c r="BG48" s="106"/>
      <c r="BH48" s="130"/>
      <c r="BS48" s="17">
        <f>IF(AND(AD29&lt;&gt;"",AT29=""),1,0)</f>
        <v>1</v>
      </c>
    </row>
    <row r="49" spans="1:73" ht="13.5" customHeight="1" x14ac:dyDescent="0.2">
      <c r="A49" s="162" t="s">
        <v>1084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4"/>
      <c r="AD49" s="35">
        <v>7</v>
      </c>
      <c r="AE49" s="197"/>
      <c r="AF49" s="198"/>
      <c r="AG49" s="198"/>
      <c r="AH49" s="198"/>
      <c r="AI49" s="198"/>
      <c r="AJ49" s="198"/>
      <c r="AK49" s="198"/>
      <c r="AL49" s="199"/>
      <c r="AM49" s="200"/>
      <c r="AN49" s="201"/>
      <c r="AO49" s="201"/>
      <c r="AP49" s="202"/>
      <c r="AQ49" s="135"/>
      <c r="AR49" s="203" t="str">
        <f t="shared" si="12"/>
        <v/>
      </c>
      <c r="AS49" s="204"/>
      <c r="AT49" s="204"/>
      <c r="AU49" s="204"/>
      <c r="AV49" s="204"/>
      <c r="AW49" s="205"/>
      <c r="AX49" s="206">
        <f>A456</f>
        <v>0</v>
      </c>
      <c r="AY49" s="207"/>
      <c r="AZ49" s="207"/>
      <c r="BA49" s="207"/>
      <c r="BB49" s="208"/>
      <c r="BC49" s="197" t="str">
        <f t="shared" si="13"/>
        <v/>
      </c>
      <c r="BD49" s="199"/>
      <c r="BE49" s="197" t="str">
        <f t="shared" si="9"/>
        <v/>
      </c>
      <c r="BF49" s="210"/>
      <c r="BG49" s="106"/>
      <c r="BH49" s="130"/>
      <c r="BS49" s="17">
        <f>IF(AND(AD30&lt;&gt;"",AT30=""),1,0)</f>
        <v>1</v>
      </c>
    </row>
    <row r="50" spans="1:73" ht="12" customHeight="1" x14ac:dyDescent="0.2">
      <c r="A50" s="191" t="s">
        <v>0</v>
      </c>
      <c r="B50" s="192"/>
      <c r="C50" s="192"/>
      <c r="D50" s="192"/>
      <c r="E50" s="192"/>
      <c r="F50" s="193"/>
      <c r="G50" s="194" t="s">
        <v>1</v>
      </c>
      <c r="H50" s="193"/>
      <c r="I50" s="194" t="s">
        <v>97</v>
      </c>
      <c r="J50" s="193"/>
      <c r="K50" s="194" t="s">
        <v>2</v>
      </c>
      <c r="L50" s="192"/>
      <c r="M50" s="192"/>
      <c r="N50" s="192"/>
      <c r="O50" s="192"/>
      <c r="P50" s="192"/>
      <c r="Q50" s="192"/>
      <c r="R50" s="192"/>
      <c r="S50" s="192"/>
      <c r="T50" s="192"/>
      <c r="U50" s="193"/>
      <c r="V50" s="195" t="s">
        <v>104</v>
      </c>
      <c r="W50" s="196"/>
      <c r="X50" s="194" t="s">
        <v>105</v>
      </c>
      <c r="Y50" s="193"/>
      <c r="Z50" s="194" t="s">
        <v>3</v>
      </c>
      <c r="AA50" s="209"/>
      <c r="AD50" s="36">
        <v>8</v>
      </c>
      <c r="AE50" s="197"/>
      <c r="AF50" s="198"/>
      <c r="AG50" s="198"/>
      <c r="AH50" s="198"/>
      <c r="AI50" s="198"/>
      <c r="AJ50" s="198"/>
      <c r="AK50" s="198"/>
      <c r="AL50" s="199"/>
      <c r="AM50" s="200"/>
      <c r="AN50" s="201"/>
      <c r="AO50" s="201"/>
      <c r="AP50" s="202"/>
      <c r="AQ50" s="135"/>
      <c r="AR50" s="203" t="str">
        <f t="shared" si="12"/>
        <v/>
      </c>
      <c r="AS50" s="204"/>
      <c r="AT50" s="204"/>
      <c r="AU50" s="204"/>
      <c r="AV50" s="204"/>
      <c r="AW50" s="205"/>
      <c r="AX50" s="206">
        <f>A492</f>
        <v>0</v>
      </c>
      <c r="AY50" s="207"/>
      <c r="AZ50" s="207"/>
      <c r="BA50" s="207"/>
      <c r="BB50" s="208"/>
      <c r="BC50" s="197" t="str">
        <f t="shared" si="13"/>
        <v/>
      </c>
      <c r="BD50" s="199"/>
      <c r="BE50" s="197" t="str">
        <f t="shared" si="9"/>
        <v/>
      </c>
      <c r="BF50" s="210"/>
      <c r="BG50" s="106"/>
      <c r="BH50" s="130"/>
      <c r="BS50" s="17">
        <f>IF(AND(AD31&lt;&gt;"",AT31=""),1,0)</f>
        <v>0</v>
      </c>
    </row>
    <row r="51" spans="1:73" ht="12.75" customHeight="1" thickBot="1" x14ac:dyDescent="0.25">
      <c r="A51" s="174" t="s">
        <v>1038</v>
      </c>
      <c r="B51" s="175"/>
      <c r="C51" s="175"/>
      <c r="D51" s="175"/>
      <c r="E51" s="175"/>
      <c r="F51" s="175"/>
      <c r="G51" s="176" t="s">
        <v>1124</v>
      </c>
      <c r="H51" s="177"/>
      <c r="I51" s="141">
        <v>2</v>
      </c>
      <c r="J51" s="141"/>
      <c r="K51" s="188" t="s">
        <v>53</v>
      </c>
      <c r="L51" s="189"/>
      <c r="M51" s="189"/>
      <c r="N51" s="190" t="s">
        <v>19</v>
      </c>
      <c r="O51" s="190"/>
      <c r="P51" s="190"/>
      <c r="Q51" s="190"/>
      <c r="R51" s="190"/>
      <c r="S51" s="190"/>
      <c r="T51" s="190"/>
      <c r="U51" s="190"/>
      <c r="V51" s="178"/>
      <c r="W51" s="179"/>
      <c r="X51" s="180">
        <f>IF(V51=0,3,ROUNDDOWN(V51*0.667,3))</f>
        <v>3</v>
      </c>
      <c r="Y51" s="180"/>
      <c r="Z51" s="177" t="s">
        <v>5</v>
      </c>
      <c r="AA51" s="181"/>
      <c r="AD51" s="38">
        <v>9</v>
      </c>
      <c r="AE51" s="211"/>
      <c r="AF51" s="166"/>
      <c r="AG51" s="166"/>
      <c r="AH51" s="166"/>
      <c r="AI51" s="166"/>
      <c r="AJ51" s="166"/>
      <c r="AK51" s="166"/>
      <c r="AL51" s="167"/>
      <c r="AM51" s="212"/>
      <c r="AN51" s="213"/>
      <c r="AO51" s="213"/>
      <c r="AP51" s="214"/>
      <c r="AQ51" s="136"/>
      <c r="AR51" s="170" t="str">
        <f t="shared" si="12"/>
        <v/>
      </c>
      <c r="AS51" s="215"/>
      <c r="AT51" s="215"/>
      <c r="AU51" s="215"/>
      <c r="AV51" s="215"/>
      <c r="AW51" s="216"/>
      <c r="AX51" s="217">
        <f>A528</f>
        <v>0</v>
      </c>
      <c r="AY51" s="218"/>
      <c r="AZ51" s="218"/>
      <c r="BA51" s="218"/>
      <c r="BB51" s="219"/>
      <c r="BC51" s="211" t="str">
        <f t="shared" si="13"/>
        <v/>
      </c>
      <c r="BD51" s="167"/>
      <c r="BE51" s="211" t="str">
        <f t="shared" si="9"/>
        <v/>
      </c>
      <c r="BF51" s="220"/>
      <c r="BG51" s="106"/>
      <c r="BH51" s="130"/>
      <c r="BS51" s="17">
        <f>IF(AND(AD37&lt;&gt;"",AT37=""),1,0)</f>
        <v>1</v>
      </c>
    </row>
    <row r="52" spans="1:73" ht="12.75" customHeight="1" thickBot="1" x14ac:dyDescent="0.25">
      <c r="A52" s="182"/>
      <c r="B52" s="182"/>
      <c r="C52" s="182"/>
      <c r="D52" s="182"/>
      <c r="E52" s="182"/>
      <c r="F52" s="182"/>
      <c r="G52" s="183"/>
      <c r="H52" s="183"/>
      <c r="I52" s="145"/>
      <c r="J52" s="145"/>
      <c r="K52" s="183"/>
      <c r="L52" s="184"/>
      <c r="M52" s="184"/>
      <c r="N52" s="185"/>
      <c r="O52" s="185"/>
      <c r="P52" s="185"/>
      <c r="Q52" s="185"/>
      <c r="R52" s="185"/>
      <c r="S52" s="185"/>
      <c r="T52" s="185"/>
      <c r="U52" s="185"/>
      <c r="V52" s="186"/>
      <c r="W52" s="185"/>
      <c r="X52" s="187"/>
      <c r="Y52" s="187"/>
      <c r="Z52" s="183"/>
      <c r="AA52" s="183"/>
      <c r="AD52" s="42"/>
      <c r="AX52" s="43"/>
      <c r="BA52" s="27"/>
      <c r="BB52" s="27"/>
      <c r="BC52" s="27"/>
      <c r="BD52" s="27"/>
      <c r="BE52" s="27"/>
      <c r="BF52" s="27"/>
      <c r="BG52" s="106"/>
      <c r="BH52" s="130"/>
    </row>
    <row r="53" spans="1:73" ht="12.75" customHeight="1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24"/>
      <c r="Z53" s="24"/>
      <c r="AA53" s="24"/>
      <c r="AD53" s="230" t="s">
        <v>21</v>
      </c>
      <c r="AE53" s="231"/>
      <c r="AF53" s="231"/>
      <c r="AG53" s="231"/>
      <c r="AH53" s="231"/>
      <c r="AI53" s="231"/>
      <c r="AJ53" s="231"/>
      <c r="AK53" s="231"/>
      <c r="AL53" s="231"/>
      <c r="AM53" s="232"/>
      <c r="AY53" s="42"/>
      <c r="AZ53" s="44"/>
      <c r="BA53" s="44"/>
      <c r="BB53" s="44"/>
      <c r="BC53" s="44"/>
      <c r="BD53" s="44"/>
      <c r="BE53" s="44"/>
      <c r="BF53" s="44"/>
      <c r="BG53" s="106"/>
      <c r="BH53" s="130"/>
      <c r="BS53" s="17">
        <f>IF(AND(AD38&lt;&gt;"",AT38=""),1,0)</f>
        <v>0</v>
      </c>
    </row>
    <row r="54" spans="1:73" ht="11.25" customHeight="1" x14ac:dyDescent="0.3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27"/>
      <c r="AD54" s="221"/>
      <c r="AE54" s="198"/>
      <c r="AF54" s="198"/>
      <c r="AG54" s="199"/>
      <c r="AH54" s="197" t="s">
        <v>50</v>
      </c>
      <c r="AI54" s="199"/>
      <c r="AJ54" s="197" t="s">
        <v>51</v>
      </c>
      <c r="AK54" s="199"/>
      <c r="AL54" s="197" t="s">
        <v>23</v>
      </c>
      <c r="AM54" s="210"/>
      <c r="AO54" s="234">
        <f>H229+H266+H303+H340+H377+H414+H450+H486+H522</f>
        <v>42</v>
      </c>
      <c r="AP54" s="234"/>
      <c r="AQ54" s="46" t="s">
        <v>22</v>
      </c>
      <c r="AR54" s="46"/>
      <c r="AS54" s="47"/>
      <c r="AT54" s="47"/>
      <c r="AU54" s="47"/>
      <c r="AV54" s="47"/>
      <c r="AW54" s="1"/>
      <c r="AX54" s="8"/>
      <c r="AY54" s="137"/>
      <c r="AZ54" s="16"/>
      <c r="BA54" s="3"/>
      <c r="BB54" s="4"/>
      <c r="BC54" s="4"/>
      <c r="BD54" s="4"/>
      <c r="BE54" s="48"/>
      <c r="BF54" s="44"/>
      <c r="BG54" s="106"/>
      <c r="BH54" s="19"/>
      <c r="BQ54" s="17" t="s">
        <v>119</v>
      </c>
      <c r="BS54" s="17">
        <f>SUM(BS48:BS53)</f>
        <v>3</v>
      </c>
    </row>
    <row r="55" spans="1:73" ht="12.75" customHeight="1" x14ac:dyDescent="0.25">
      <c r="A55" s="235" t="s">
        <v>52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T55" s="236"/>
      <c r="U55" s="236"/>
      <c r="V55" s="237" t="s">
        <v>20</v>
      </c>
      <c r="W55" s="237"/>
      <c r="X55" s="238">
        <v>44434</v>
      </c>
      <c r="Y55" s="238"/>
      <c r="Z55" s="238"/>
      <c r="AA55" s="238"/>
      <c r="AB55" s="27"/>
      <c r="AD55" s="221" t="s">
        <v>24</v>
      </c>
      <c r="AE55" s="198"/>
      <c r="AF55" s="198"/>
      <c r="AG55" s="199"/>
      <c r="AH55" s="222">
        <f>D229+D266+D303+D340+D377+D414+D450+D486+D522</f>
        <v>40</v>
      </c>
      <c r="AI55" s="223"/>
      <c r="AJ55" s="224">
        <f>AL55-AH55</f>
        <v>0</v>
      </c>
      <c r="AK55" s="225"/>
      <c r="AL55" s="203">
        <v>40</v>
      </c>
      <c r="AM55" s="226"/>
      <c r="AO55" s="49"/>
      <c r="AP55" s="46"/>
      <c r="AQ55" s="46"/>
      <c r="AR55" s="46"/>
      <c r="AS55" s="47"/>
      <c r="AT55" s="47"/>
      <c r="AU55" s="47"/>
      <c r="AV55" s="47"/>
      <c r="AW55" s="9"/>
      <c r="AX55" s="9"/>
      <c r="AY55" s="2"/>
      <c r="AZ55" s="233"/>
      <c r="BA55" s="233"/>
      <c r="BB55" s="2"/>
      <c r="BC55" s="2"/>
      <c r="BD55" s="2"/>
      <c r="BE55" s="44"/>
      <c r="BF55" s="44"/>
      <c r="BG55" s="106"/>
      <c r="BH55" s="19"/>
      <c r="BS55" s="17" t="str">
        <f>IF(BS54&gt;0,"Delete if prior DeVry","")</f>
        <v>Delete if prior DeVry</v>
      </c>
    </row>
    <row r="56" spans="1:73" ht="11.25" customHeight="1" x14ac:dyDescent="0.3">
      <c r="A56" s="239"/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7"/>
      <c r="AD56" s="221" t="s">
        <v>26</v>
      </c>
      <c r="AE56" s="198"/>
      <c r="AF56" s="198"/>
      <c r="AG56" s="199"/>
      <c r="AH56" s="222">
        <f>D230+D267+D304+D341+D378+D415+D451+D487+D523</f>
        <v>26</v>
      </c>
      <c r="AI56" s="223"/>
      <c r="AJ56" s="224">
        <f>AL56-AH56</f>
        <v>0</v>
      </c>
      <c r="AK56" s="225"/>
      <c r="AL56" s="203">
        <v>26</v>
      </c>
      <c r="AM56" s="226"/>
      <c r="AO56" s="229">
        <f>IF((42-AO54)&gt;D190,(42-AO54),D190)</f>
        <v>0</v>
      </c>
      <c r="AP56" s="229"/>
      <c r="AQ56" s="41" t="s">
        <v>25</v>
      </c>
      <c r="AR56" s="41"/>
      <c r="AS56" s="50"/>
      <c r="AT56" s="50"/>
      <c r="AU56" s="50"/>
      <c r="AV56" s="50"/>
      <c r="AY56" s="44"/>
      <c r="AZ56" s="51"/>
      <c r="BA56" s="227"/>
      <c r="BB56" s="228"/>
      <c r="BC56" s="228"/>
      <c r="BD56" s="228"/>
      <c r="BE56" s="228"/>
      <c r="BF56" s="228"/>
      <c r="BG56" s="106"/>
      <c r="BH56" s="19"/>
    </row>
    <row r="57" spans="1:73" ht="12.75" customHeight="1" x14ac:dyDescent="0.3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240" t="s">
        <v>1125</v>
      </c>
      <c r="V57" s="240"/>
      <c r="W57" s="240"/>
      <c r="X57" s="240"/>
      <c r="Y57" s="240"/>
      <c r="Z57" s="240"/>
      <c r="AA57" s="240"/>
      <c r="AB57" s="24"/>
      <c r="AC57" s="52"/>
      <c r="AD57" s="221" t="s">
        <v>94</v>
      </c>
      <c r="AE57" s="198"/>
      <c r="AF57" s="198"/>
      <c r="AG57" s="199"/>
      <c r="AH57" s="222">
        <f>D231+D268+D305+D342+D379+D416+D452+D488+D524</f>
        <v>27</v>
      </c>
      <c r="AI57" s="223"/>
      <c r="AJ57" s="224">
        <f>AL57-AH57</f>
        <v>0</v>
      </c>
      <c r="AK57" s="225"/>
      <c r="AL57" s="203">
        <v>27</v>
      </c>
      <c r="AM57" s="226"/>
      <c r="AO57" s="49"/>
      <c r="AP57" s="41"/>
      <c r="AQ57" s="41"/>
      <c r="AR57" s="41"/>
      <c r="AS57" s="50"/>
      <c r="AT57" s="50"/>
      <c r="AU57" s="50"/>
      <c r="AV57" s="50"/>
      <c r="AY57" s="44"/>
      <c r="AZ57" s="51"/>
      <c r="BA57" s="227"/>
      <c r="BB57" s="228"/>
      <c r="BC57" s="228"/>
      <c r="BD57" s="228"/>
      <c r="BE57" s="228"/>
      <c r="BF57" s="228"/>
      <c r="BG57" s="106"/>
      <c r="BH57" s="130"/>
    </row>
    <row r="58" spans="1:73" ht="11.25" customHeight="1" x14ac:dyDescent="0.2">
      <c r="B58" s="160"/>
      <c r="C58" s="26"/>
      <c r="D58" s="26"/>
      <c r="E58" s="27"/>
      <c r="F58" s="27"/>
      <c r="G58" s="27"/>
      <c r="H58" s="27"/>
      <c r="I58" s="27"/>
      <c r="J58" s="27"/>
      <c r="K58" s="241"/>
      <c r="L58" s="241"/>
      <c r="R58" s="27"/>
      <c r="S58" s="24"/>
      <c r="T58" s="26"/>
      <c r="U58" s="240"/>
      <c r="V58" s="240"/>
      <c r="W58" s="240"/>
      <c r="X58" s="240"/>
      <c r="Y58" s="240"/>
      <c r="Z58" s="240"/>
      <c r="AA58" s="240"/>
      <c r="AB58" s="52"/>
      <c r="AC58" s="52"/>
      <c r="AD58" s="221" t="s">
        <v>1085</v>
      </c>
      <c r="AE58" s="198"/>
      <c r="AF58" s="198"/>
      <c r="AG58" s="199"/>
      <c r="AH58" s="222">
        <f>D232+D269+D306+D343+D380+D417+D453+D489+D525</f>
        <v>3</v>
      </c>
      <c r="AI58" s="223"/>
      <c r="AJ58" s="224">
        <f>AL58-AH58</f>
        <v>0</v>
      </c>
      <c r="AK58" s="225"/>
      <c r="AL58" s="203">
        <v>3</v>
      </c>
      <c r="AM58" s="226"/>
      <c r="AO58" s="229">
        <f>K185</f>
        <v>0</v>
      </c>
      <c r="AP58" s="229"/>
      <c r="AQ58" s="41" t="s">
        <v>27</v>
      </c>
      <c r="AR58" s="41"/>
      <c r="AS58" s="50"/>
      <c r="AT58" s="50"/>
      <c r="AU58" s="50"/>
      <c r="AV58" s="50"/>
      <c r="AY58" s="51"/>
      <c r="AZ58" s="53"/>
      <c r="BA58" s="53"/>
      <c r="BB58" s="53"/>
      <c r="BC58" s="53"/>
      <c r="BD58" s="44"/>
      <c r="BE58" s="44"/>
      <c r="BF58" s="44"/>
      <c r="BG58" s="106"/>
      <c r="BH58" s="19"/>
      <c r="BS58" s="22" t="s">
        <v>503</v>
      </c>
      <c r="BT58" s="22" t="s">
        <v>504</v>
      </c>
      <c r="BU58" s="52" t="s">
        <v>58</v>
      </c>
    </row>
    <row r="59" spans="1:73" ht="15.75" customHeight="1" x14ac:dyDescent="0.2">
      <c r="A59" s="29"/>
      <c r="B59" s="140"/>
      <c r="C59" s="26"/>
      <c r="D59" s="26"/>
      <c r="E59" s="26"/>
      <c r="F59" s="26"/>
      <c r="G59" s="26"/>
      <c r="H59" s="26"/>
      <c r="I59" s="29"/>
      <c r="J59" s="29"/>
      <c r="K59" s="26"/>
      <c r="L59" s="26"/>
      <c r="T59" s="139"/>
      <c r="U59" s="139"/>
      <c r="V59" s="139"/>
      <c r="W59" s="54"/>
      <c r="X59" s="455">
        <f>G120</f>
        <v>55</v>
      </c>
      <c r="Y59" s="455"/>
      <c r="Z59" s="24"/>
      <c r="AA59" s="24"/>
      <c r="AB59" s="24"/>
      <c r="AC59" s="24"/>
      <c r="AD59" s="221" t="s">
        <v>93</v>
      </c>
      <c r="AE59" s="198"/>
      <c r="AF59" s="198"/>
      <c r="AG59" s="199"/>
      <c r="AH59" s="222">
        <f>D233+D270+D307+D344+D381+D418+D454+D490+D526</f>
        <v>26</v>
      </c>
      <c r="AI59" s="223"/>
      <c r="AJ59" s="224">
        <f>AL59-AH59</f>
        <v>0</v>
      </c>
      <c r="AK59" s="225"/>
      <c r="AL59" s="203">
        <v>26</v>
      </c>
      <c r="AM59" s="226"/>
      <c r="AN59" s="27"/>
      <c r="AP59" s="50"/>
      <c r="AQ59" s="50"/>
      <c r="AR59" s="50"/>
      <c r="AS59" s="50"/>
      <c r="AT59" s="50"/>
      <c r="AU59" s="50"/>
      <c r="AV59" s="50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106"/>
      <c r="BH59" s="130"/>
      <c r="BR59" s="17">
        <v>1</v>
      </c>
      <c r="BS59" s="22">
        <f>IF(AR43="Y",AX43,0)</f>
        <v>55</v>
      </c>
      <c r="BT59" s="22">
        <f>IF(AR43="N",AX43,0)</f>
        <v>0</v>
      </c>
      <c r="BU59" s="22">
        <f>AX43</f>
        <v>55</v>
      </c>
    </row>
    <row r="60" spans="1:73" ht="15.75" customHeight="1" thickBot="1" x14ac:dyDescent="0.25">
      <c r="A60" s="140"/>
      <c r="B60" s="27"/>
      <c r="C60" s="27"/>
      <c r="I60" s="140"/>
      <c r="J60" s="140"/>
      <c r="K60" s="26"/>
      <c r="L60" s="26"/>
      <c r="T60" s="139"/>
      <c r="U60" s="139"/>
      <c r="V60" s="139"/>
      <c r="W60" s="54"/>
      <c r="X60" s="146"/>
      <c r="Y60" s="146"/>
      <c r="Z60" s="139"/>
      <c r="AA60" s="139"/>
      <c r="AB60" s="139"/>
      <c r="AC60" s="139"/>
      <c r="AD60" s="165" t="s">
        <v>28</v>
      </c>
      <c r="AE60" s="166"/>
      <c r="AF60" s="166"/>
      <c r="AG60" s="167"/>
      <c r="AH60" s="168">
        <f>SUM(AH55:AI59)</f>
        <v>122</v>
      </c>
      <c r="AI60" s="169"/>
      <c r="AJ60" s="168">
        <f>SUM(AJ55:AK59)</f>
        <v>0</v>
      </c>
      <c r="AK60" s="169"/>
      <c r="AL60" s="170">
        <f>SUM(AL55:AM59)</f>
        <v>122</v>
      </c>
      <c r="AM60" s="171"/>
      <c r="AN60" s="27"/>
      <c r="AP60" s="50"/>
      <c r="AQ60" s="50"/>
      <c r="AR60" s="50"/>
      <c r="AS60" s="50"/>
      <c r="AT60" s="50"/>
      <c r="AU60" s="50"/>
      <c r="AV60" s="50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106"/>
      <c r="BH60" s="130"/>
      <c r="BS60" s="138"/>
      <c r="BT60" s="138"/>
      <c r="BU60" s="138"/>
    </row>
    <row r="61" spans="1:73" x14ac:dyDescent="0.2">
      <c r="A61" s="26"/>
      <c r="B61" s="144"/>
      <c r="C61" s="144"/>
      <c r="D61" s="144"/>
      <c r="E61" s="144"/>
      <c r="F61" s="144"/>
      <c r="G61" s="144"/>
      <c r="H61" s="144"/>
      <c r="M61" s="144"/>
      <c r="N61" s="144"/>
      <c r="O61" s="144"/>
      <c r="P61" s="144"/>
      <c r="Q61" s="144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6"/>
      <c r="AN61" s="26"/>
      <c r="AO61" s="26"/>
      <c r="AP61" s="27"/>
      <c r="AQ61" s="27"/>
      <c r="AR61" s="27"/>
      <c r="AS61" s="27"/>
      <c r="AT61" s="27"/>
      <c r="AU61" s="27"/>
      <c r="AV61" s="27"/>
      <c r="AW61" s="27"/>
      <c r="AX61" s="29"/>
      <c r="AY61" s="27"/>
      <c r="AZ61" s="27"/>
      <c r="BA61" s="27"/>
      <c r="BB61" s="27"/>
      <c r="BC61" s="27"/>
      <c r="BD61" s="27"/>
      <c r="BE61" s="27"/>
      <c r="BF61" s="27"/>
      <c r="BG61" s="106"/>
      <c r="BR61" s="17">
        <v>2</v>
      </c>
      <c r="BS61" s="22">
        <f>IF(AR44="Y",AX44,0)</f>
        <v>0</v>
      </c>
      <c r="BT61" s="22">
        <f>IF(AR44="N",AX44,0)</f>
        <v>67</v>
      </c>
      <c r="BU61" s="22">
        <f>AX44</f>
        <v>67</v>
      </c>
    </row>
    <row r="62" spans="1:73" ht="13.5" hidden="1" customHeight="1" x14ac:dyDescent="0.2">
      <c r="A62" s="26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6"/>
      <c r="AN62" s="26"/>
      <c r="AO62" s="26"/>
      <c r="AP62" s="27"/>
      <c r="AQ62" s="27"/>
      <c r="AR62" s="27"/>
      <c r="AS62" s="27"/>
      <c r="AT62" s="27"/>
      <c r="AU62" s="27"/>
      <c r="AV62" s="27"/>
      <c r="AW62" s="27"/>
      <c r="AX62" s="29"/>
      <c r="AY62" s="27"/>
      <c r="AZ62" s="27"/>
      <c r="BA62" s="27"/>
      <c r="BB62" s="27"/>
      <c r="BC62" s="27"/>
      <c r="BD62" s="27"/>
      <c r="BE62" s="27"/>
      <c r="BF62" s="27"/>
      <c r="BG62" s="106"/>
      <c r="BR62" s="17">
        <v>3</v>
      </c>
      <c r="BS62" s="22">
        <f>IF(AR45="Y",AX45,0)</f>
        <v>0</v>
      </c>
      <c r="BT62" s="22">
        <f>IF(AR45="N",AX45,0)</f>
        <v>0</v>
      </c>
      <c r="BU62" s="22">
        <f>AX45</f>
        <v>0</v>
      </c>
    </row>
    <row r="63" spans="1:73" ht="12.75" hidden="1" customHeight="1" x14ac:dyDescent="0.2">
      <c r="A63" s="41"/>
      <c r="B63" s="152"/>
      <c r="C63" s="152"/>
      <c r="D63" s="152"/>
      <c r="E63" s="152"/>
      <c r="F63" s="152"/>
      <c r="G63" s="152"/>
      <c r="H63" s="152"/>
      <c r="I63" s="144"/>
      <c r="J63" s="144"/>
      <c r="K63" s="144"/>
      <c r="L63" s="144"/>
      <c r="M63" s="152"/>
      <c r="N63" s="152"/>
      <c r="O63" s="152"/>
      <c r="P63" s="152"/>
      <c r="Q63" s="152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6"/>
      <c r="AN63" s="26"/>
      <c r="AO63" s="26"/>
      <c r="AP63" s="27"/>
      <c r="AQ63" s="27"/>
      <c r="AR63" s="27"/>
      <c r="AS63" s="27"/>
      <c r="AT63" s="27"/>
      <c r="AU63" s="27"/>
      <c r="AV63" s="27"/>
      <c r="AW63" s="27"/>
      <c r="AX63" s="29"/>
      <c r="AY63" s="27"/>
      <c r="AZ63" s="27"/>
      <c r="BA63" s="27"/>
      <c r="BB63" s="27"/>
      <c r="BC63" s="27"/>
      <c r="BD63" s="27"/>
      <c r="BE63" s="27"/>
      <c r="BF63" s="27"/>
      <c r="BG63" s="106"/>
      <c r="BH63" s="27"/>
      <c r="BR63" s="17">
        <v>4</v>
      </c>
      <c r="BS63" s="22">
        <f>IF(AR46="Y",AX46,0)</f>
        <v>0</v>
      </c>
      <c r="BT63" s="22">
        <f>IF(AR46="N",AX46,0)</f>
        <v>0</v>
      </c>
      <c r="BU63" s="22">
        <f>AX46</f>
        <v>0</v>
      </c>
    </row>
    <row r="64" spans="1:73" s="27" customFormat="1" ht="12.75" hidden="1" customHeight="1" x14ac:dyDescent="0.2">
      <c r="A64" s="151"/>
      <c r="B64" s="155"/>
      <c r="C64" s="155"/>
      <c r="D64" s="155"/>
      <c r="E64" s="155"/>
      <c r="F64" s="155"/>
      <c r="G64" s="155"/>
      <c r="H64" s="155"/>
      <c r="I64" s="152"/>
      <c r="J64" s="152"/>
      <c r="K64" s="152"/>
      <c r="L64" s="152"/>
      <c r="M64" s="155"/>
      <c r="N64" s="155"/>
      <c r="O64" s="155"/>
      <c r="P64" s="155"/>
      <c r="Q64" s="155"/>
      <c r="R64" s="152"/>
      <c r="S64" s="152"/>
      <c r="T64" s="152"/>
      <c r="U64" s="152"/>
      <c r="V64" s="152"/>
      <c r="W64" s="152"/>
      <c r="X64" s="152"/>
      <c r="Y64" s="152"/>
      <c r="Z64" s="152"/>
      <c r="AA64" s="153"/>
      <c r="AM64" s="26"/>
      <c r="AN64" s="26"/>
      <c r="AO64" s="26"/>
      <c r="AX64" s="29"/>
      <c r="BG64" s="106"/>
      <c r="BR64" s="27">
        <v>5</v>
      </c>
      <c r="BS64" s="22">
        <f>IF(AR47="Y",AX47,0)</f>
        <v>0</v>
      </c>
      <c r="BT64" s="22">
        <f>IF(AR47="N",AX47,0)</f>
        <v>0</v>
      </c>
      <c r="BU64" s="22">
        <f>AX47</f>
        <v>0</v>
      </c>
    </row>
    <row r="65" spans="1:83" s="27" customFormat="1" ht="19.5" hidden="1" customHeight="1" x14ac:dyDescent="0.2">
      <c r="A65" s="154"/>
      <c r="B65" s="158"/>
      <c r="C65" s="158"/>
      <c r="D65" s="158"/>
      <c r="E65" s="158"/>
      <c r="F65" s="158"/>
      <c r="G65" s="158"/>
      <c r="H65" s="158"/>
      <c r="I65" s="155"/>
      <c r="J65" s="155"/>
      <c r="K65" s="155"/>
      <c r="L65" s="155"/>
      <c r="M65" s="158"/>
      <c r="N65" s="158"/>
      <c r="O65" s="158"/>
      <c r="P65" s="158"/>
      <c r="Q65" s="158"/>
      <c r="R65" s="155"/>
      <c r="S65" s="155"/>
      <c r="T65" s="155"/>
      <c r="U65" s="155"/>
      <c r="V65" s="155"/>
      <c r="W65" s="155"/>
      <c r="X65" s="155"/>
      <c r="Y65" s="155"/>
      <c r="Z65" s="155"/>
      <c r="AA65" s="156"/>
      <c r="AJ65" s="29"/>
      <c r="BR65" s="27">
        <v>9</v>
      </c>
      <c r="BS65" s="22">
        <f>IF(AR51="Y",AX51,0)</f>
        <v>0</v>
      </c>
      <c r="BT65" s="22">
        <f>IF(AR51="N",AX51,0)</f>
        <v>0</v>
      </c>
      <c r="BU65" s="22">
        <f>AX51</f>
        <v>0</v>
      </c>
    </row>
    <row r="66" spans="1:83" s="27" customFormat="1" ht="16.5" hidden="1" customHeight="1" x14ac:dyDescent="0.2">
      <c r="A66" s="157"/>
      <c r="H66" s="55"/>
      <c r="I66" s="158"/>
      <c r="J66" s="158"/>
      <c r="K66" s="158"/>
      <c r="L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9"/>
      <c r="AJ66" s="29"/>
    </row>
    <row r="67" spans="1:83" s="27" customFormat="1" ht="11.25" hidden="1" customHeight="1" x14ac:dyDescent="0.2">
      <c r="AJ67" s="29"/>
      <c r="BS67" s="29" t="s">
        <v>23</v>
      </c>
      <c r="BT67" s="29" t="s">
        <v>23</v>
      </c>
      <c r="BU67" s="29" t="s">
        <v>23</v>
      </c>
    </row>
    <row r="68" spans="1:83" s="27" customFormat="1" ht="10.5" customHeight="1" x14ac:dyDescent="0.3">
      <c r="B68" s="15"/>
      <c r="C68" s="15"/>
      <c r="D68" s="15"/>
      <c r="E68" s="15"/>
      <c r="F68" s="15"/>
      <c r="G68" s="15"/>
      <c r="H68" s="15"/>
      <c r="M68" s="15"/>
      <c r="N68" s="15"/>
      <c r="O68" s="15"/>
      <c r="P68" s="15"/>
      <c r="Q68" s="15"/>
      <c r="AJ68" s="29"/>
      <c r="BG68" s="15"/>
      <c r="BH68" s="15"/>
      <c r="BW68" s="12"/>
    </row>
    <row r="69" spans="1:83" s="15" customFormat="1" ht="11.25" hidden="1" customHeight="1" x14ac:dyDescent="0.3">
      <c r="AJ69" s="40"/>
      <c r="BG69" s="39"/>
      <c r="BW69" s="12"/>
      <c r="CE69" s="12"/>
    </row>
    <row r="70" spans="1:83" s="15" customFormat="1" ht="14.25" hidden="1" customHeight="1" x14ac:dyDescent="0.3">
      <c r="G70" s="57" t="s">
        <v>12</v>
      </c>
      <c r="R70" s="56"/>
      <c r="S70" s="56"/>
      <c r="T70" s="56"/>
      <c r="U70" s="56"/>
      <c r="W70" s="56"/>
      <c r="X70" s="56"/>
      <c r="Y70" s="56"/>
      <c r="AJ70" s="40"/>
      <c r="AL70" s="56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W70" s="12"/>
      <c r="CE70" s="12"/>
    </row>
    <row r="71" spans="1:83" s="15" customFormat="1" ht="14.25" hidden="1" customHeight="1" x14ac:dyDescent="0.3">
      <c r="G71" s="57" t="s">
        <v>448</v>
      </c>
      <c r="R71" s="56"/>
      <c r="S71" s="56"/>
      <c r="T71" s="56"/>
      <c r="U71" s="56"/>
      <c r="W71" s="56"/>
      <c r="X71" s="56"/>
      <c r="Y71" s="56"/>
      <c r="AJ71" s="40"/>
      <c r="AL71" s="58" t="s">
        <v>62</v>
      </c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W71" s="12"/>
      <c r="CE71" s="12"/>
    </row>
    <row r="72" spans="1:83" s="15" customFormat="1" ht="14.25" hidden="1" customHeight="1" x14ac:dyDescent="0.3">
      <c r="R72" s="56"/>
      <c r="S72" s="56"/>
      <c r="T72" s="56"/>
      <c r="U72" s="56"/>
      <c r="W72" s="56"/>
      <c r="X72" s="56"/>
      <c r="Y72" s="56"/>
      <c r="AJ72" s="40"/>
      <c r="AL72" s="58" t="s">
        <v>63</v>
      </c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W72" s="12"/>
    </row>
    <row r="73" spans="1:83" s="15" customFormat="1" ht="14.25" hidden="1" customHeight="1" x14ac:dyDescent="0.3">
      <c r="G73" s="57">
        <v>4</v>
      </c>
      <c r="R73" s="56"/>
      <c r="S73" s="56"/>
      <c r="T73" s="56"/>
      <c r="U73" s="56"/>
      <c r="W73" s="56"/>
      <c r="X73" s="56"/>
      <c r="Y73" s="56"/>
      <c r="AJ73" s="40"/>
      <c r="AL73" s="58" t="s">
        <v>64</v>
      </c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W73" s="59"/>
    </row>
    <row r="74" spans="1:83" s="15" customFormat="1" ht="14.25" hidden="1" customHeight="1" x14ac:dyDescent="0.3">
      <c r="G74" s="57">
        <v>3</v>
      </c>
      <c r="R74" s="56"/>
      <c r="S74" s="56"/>
      <c r="T74" s="56"/>
      <c r="U74" s="56"/>
      <c r="W74" s="56"/>
      <c r="X74" s="56"/>
      <c r="Y74" s="56"/>
      <c r="AJ74" s="40"/>
      <c r="AL74" s="58" t="s">
        <v>65</v>
      </c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W74" s="59"/>
    </row>
    <row r="75" spans="1:83" s="15" customFormat="1" ht="14.25" hidden="1" customHeight="1" x14ac:dyDescent="0.3">
      <c r="G75" s="57">
        <v>2</v>
      </c>
      <c r="R75" s="56"/>
      <c r="S75" s="56"/>
      <c r="T75" s="56"/>
      <c r="U75" s="56"/>
      <c r="W75" s="56"/>
      <c r="X75" s="56"/>
      <c r="Y75" s="56"/>
      <c r="AJ75" s="40"/>
      <c r="AL75" s="58" t="s">
        <v>66</v>
      </c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H75" s="39"/>
      <c r="BI75" s="39"/>
      <c r="BJ75" s="39"/>
      <c r="BK75" s="39"/>
      <c r="BL75" s="39"/>
      <c r="BM75" s="39"/>
      <c r="BN75" s="39"/>
    </row>
    <row r="76" spans="1:83" s="15" customFormat="1" ht="14.25" hidden="1" customHeight="1" x14ac:dyDescent="0.3">
      <c r="R76" s="56"/>
      <c r="S76" s="56"/>
      <c r="T76" s="56"/>
      <c r="U76" s="56"/>
      <c r="W76" s="56"/>
      <c r="X76" s="56"/>
      <c r="Y76" s="56"/>
      <c r="AJ76" s="40"/>
      <c r="AL76" s="58" t="s">
        <v>67</v>
      </c>
      <c r="AV76" s="39"/>
      <c r="BW76" s="60"/>
    </row>
    <row r="77" spans="1:83" s="15" customFormat="1" ht="14.25" hidden="1" customHeight="1" x14ac:dyDescent="0.3">
      <c r="G77" s="62">
        <v>2</v>
      </c>
      <c r="R77" s="56"/>
      <c r="S77" s="56"/>
      <c r="T77" s="56"/>
      <c r="U77" s="56"/>
      <c r="W77" s="56"/>
      <c r="X77" s="56"/>
      <c r="Y77" s="56"/>
      <c r="AJ77" s="40"/>
      <c r="AL77" s="56"/>
      <c r="AV77" s="39"/>
      <c r="BW77" s="61"/>
    </row>
    <row r="78" spans="1:83" s="15" customFormat="1" ht="14.25" hidden="1" customHeight="1" x14ac:dyDescent="0.3">
      <c r="G78" s="62">
        <v>1</v>
      </c>
      <c r="R78" s="56"/>
      <c r="S78" s="56"/>
      <c r="T78" s="56"/>
      <c r="U78" s="56"/>
      <c r="W78" s="56"/>
      <c r="X78" s="56"/>
      <c r="Y78" s="56"/>
      <c r="AJ78" s="40"/>
      <c r="AL78" s="57" t="s">
        <v>54</v>
      </c>
      <c r="BG78" s="63"/>
      <c r="BH78" s="63"/>
    </row>
    <row r="79" spans="1:83" s="15" customFormat="1" ht="14.25" hidden="1" customHeight="1" x14ac:dyDescent="0.3">
      <c r="R79" s="56"/>
      <c r="S79" s="56"/>
      <c r="T79" s="56"/>
      <c r="U79" s="56"/>
      <c r="W79" s="56"/>
      <c r="X79" s="56"/>
      <c r="Y79" s="56"/>
      <c r="AJ79" s="40"/>
      <c r="AL79" s="57" t="s">
        <v>117</v>
      </c>
      <c r="BG79" s="64"/>
      <c r="BH79" s="63"/>
    </row>
    <row r="80" spans="1:83" s="15" customFormat="1" ht="14.25" hidden="1" customHeight="1" x14ac:dyDescent="0.3">
      <c r="G80" s="65" t="s">
        <v>1033</v>
      </c>
      <c r="R80" s="56"/>
      <c r="S80" s="56"/>
      <c r="T80" s="56"/>
      <c r="U80" s="56"/>
      <c r="W80" s="56"/>
      <c r="X80" s="56"/>
      <c r="Y80" s="56"/>
      <c r="AJ80" s="40"/>
      <c r="AL80" s="56"/>
      <c r="BG80" s="64"/>
      <c r="BH80" s="63"/>
    </row>
    <row r="81" spans="1:60" s="15" customFormat="1" ht="14.25" hidden="1" customHeight="1" x14ac:dyDescent="0.3">
      <c r="G81" s="65" t="s">
        <v>69</v>
      </c>
      <c r="R81" s="56"/>
      <c r="S81" s="56"/>
      <c r="T81" s="56"/>
      <c r="U81" s="56"/>
      <c r="W81" s="56"/>
      <c r="X81" s="56"/>
      <c r="Y81" s="56"/>
      <c r="AJ81" s="40"/>
      <c r="AL81" s="57" t="s">
        <v>83</v>
      </c>
      <c r="BG81" s="64"/>
      <c r="BH81" s="63"/>
    </row>
    <row r="82" spans="1:60" s="15" customFormat="1" ht="14.25" hidden="1" customHeight="1" x14ac:dyDescent="0.3">
      <c r="G82" s="65" t="s">
        <v>70</v>
      </c>
      <c r="R82" s="56"/>
      <c r="S82" s="56"/>
      <c r="T82" s="56"/>
      <c r="U82" s="56"/>
      <c r="W82" s="56"/>
      <c r="X82" s="56"/>
      <c r="Y82" s="56"/>
      <c r="AJ82" s="40"/>
      <c r="AL82" s="66" t="s">
        <v>81</v>
      </c>
      <c r="BG82" s="64"/>
      <c r="BH82" s="63"/>
    </row>
    <row r="83" spans="1:60" s="15" customFormat="1" ht="15" hidden="1" customHeight="1" x14ac:dyDescent="0.3">
      <c r="G83" s="65" t="s">
        <v>71</v>
      </c>
      <c r="R83" s="67"/>
      <c r="S83" s="56"/>
      <c r="T83" s="56"/>
      <c r="U83" s="56"/>
      <c r="W83" s="56"/>
      <c r="X83" s="56"/>
      <c r="Y83" s="56"/>
      <c r="AJ83" s="40"/>
      <c r="AL83" s="66" t="s">
        <v>82</v>
      </c>
      <c r="AS83" s="56"/>
      <c r="BG83" s="64"/>
      <c r="BH83" s="63"/>
    </row>
    <row r="84" spans="1:60" s="15" customFormat="1" ht="15" hidden="1" customHeight="1" x14ac:dyDescent="0.3">
      <c r="A84" s="68"/>
      <c r="G84" s="65" t="s">
        <v>72</v>
      </c>
      <c r="R84" s="67"/>
      <c r="S84" s="56"/>
      <c r="T84" s="56"/>
      <c r="U84" s="56"/>
      <c r="W84" s="56"/>
      <c r="X84" s="56"/>
      <c r="Y84" s="56"/>
      <c r="AJ84" s="40"/>
      <c r="AL84" s="66" t="s">
        <v>106</v>
      </c>
      <c r="BG84" s="64"/>
      <c r="BH84" s="63"/>
    </row>
    <row r="85" spans="1:60" s="15" customFormat="1" ht="15" hidden="1" customHeight="1" x14ac:dyDescent="0.3">
      <c r="G85" s="65" t="s">
        <v>73</v>
      </c>
      <c r="R85" s="67"/>
      <c r="S85" s="56"/>
      <c r="T85" s="56"/>
      <c r="U85" s="56"/>
      <c r="W85" s="56"/>
      <c r="X85" s="56"/>
      <c r="Y85" s="56"/>
      <c r="AJ85" s="40"/>
      <c r="AL85" s="56"/>
      <c r="AQ85" s="56"/>
      <c r="BG85" s="64"/>
    </row>
    <row r="86" spans="1:60" s="15" customFormat="1" ht="15" hidden="1" customHeight="1" x14ac:dyDescent="0.3">
      <c r="G86" s="65" t="s">
        <v>463</v>
      </c>
      <c r="R86" s="67"/>
      <c r="S86" s="56"/>
      <c r="T86" s="56"/>
      <c r="U86" s="56"/>
      <c r="W86" s="56"/>
      <c r="X86" s="56"/>
      <c r="Y86" s="56"/>
      <c r="AJ86" s="40"/>
      <c r="AL86" s="143" t="s">
        <v>1087</v>
      </c>
      <c r="AQ86" s="149" t="s">
        <v>1093</v>
      </c>
      <c r="BG86" s="10"/>
    </row>
    <row r="87" spans="1:60" s="15" customFormat="1" ht="14.25" hidden="1" customHeight="1" x14ac:dyDescent="0.3">
      <c r="G87" s="65" t="s">
        <v>74</v>
      </c>
      <c r="R87" s="56"/>
      <c r="S87" s="56"/>
      <c r="T87" s="56"/>
      <c r="U87" s="56"/>
      <c r="W87" s="56"/>
      <c r="X87" s="56"/>
      <c r="Y87" s="56"/>
      <c r="AJ87" s="40"/>
      <c r="AL87" s="143" t="s">
        <v>1088</v>
      </c>
      <c r="AQ87" s="149" t="s">
        <v>1094</v>
      </c>
      <c r="BG87" s="69"/>
    </row>
    <row r="88" spans="1:60" s="15" customFormat="1" ht="15" hidden="1" customHeight="1" x14ac:dyDescent="0.3">
      <c r="G88" s="65" t="s">
        <v>75</v>
      </c>
      <c r="R88" s="56"/>
      <c r="S88" s="67"/>
      <c r="T88" s="67"/>
      <c r="U88" s="67"/>
      <c r="W88" s="56"/>
      <c r="X88" s="56"/>
      <c r="Y88" s="56"/>
      <c r="AJ88" s="40"/>
      <c r="AL88" s="143" t="s">
        <v>1089</v>
      </c>
      <c r="AQ88" s="149" t="s">
        <v>1095</v>
      </c>
      <c r="BG88" s="69"/>
    </row>
    <row r="89" spans="1:60" s="15" customFormat="1" ht="14.25" hidden="1" customHeight="1" x14ac:dyDescent="0.3">
      <c r="G89" s="65" t="s">
        <v>76</v>
      </c>
      <c r="R89" s="56"/>
      <c r="S89" s="56"/>
      <c r="T89" s="56"/>
      <c r="U89" s="56"/>
      <c r="W89" s="56"/>
      <c r="X89" s="56"/>
      <c r="Y89" s="56"/>
      <c r="AJ89" s="40"/>
      <c r="AL89" s="143" t="s">
        <v>1090</v>
      </c>
      <c r="AQ89" s="149" t="s">
        <v>1096</v>
      </c>
      <c r="BG89" s="64"/>
    </row>
    <row r="90" spans="1:60" s="15" customFormat="1" ht="14.25" hidden="1" customHeight="1" x14ac:dyDescent="0.3">
      <c r="G90" s="65" t="s">
        <v>77</v>
      </c>
      <c r="R90" s="56"/>
      <c r="S90" s="56"/>
      <c r="T90" s="56"/>
      <c r="U90" s="56"/>
      <c r="W90" s="56"/>
      <c r="X90" s="56"/>
      <c r="Y90" s="56"/>
      <c r="AJ90" s="40"/>
      <c r="AL90" s="143" t="s">
        <v>1091</v>
      </c>
      <c r="AQ90" s="149" t="s">
        <v>1097</v>
      </c>
      <c r="BG90" s="70"/>
    </row>
    <row r="91" spans="1:60" s="15" customFormat="1" ht="14.25" hidden="1" customHeight="1" x14ac:dyDescent="0.3">
      <c r="G91" s="65" t="s">
        <v>85</v>
      </c>
      <c r="R91" s="56"/>
      <c r="S91" s="56"/>
      <c r="T91" s="56"/>
      <c r="U91" s="56"/>
      <c r="W91" s="56"/>
      <c r="X91" s="56"/>
      <c r="Y91" s="56"/>
      <c r="AJ91" s="40"/>
      <c r="AL91" s="143" t="s">
        <v>1092</v>
      </c>
      <c r="AQ91" s="149" t="s">
        <v>1098</v>
      </c>
      <c r="BG91" s="64"/>
    </row>
    <row r="92" spans="1:60" s="15" customFormat="1" ht="14.25" hidden="1" customHeight="1" x14ac:dyDescent="0.3">
      <c r="G92" s="65" t="s">
        <v>578</v>
      </c>
      <c r="R92" s="56"/>
      <c r="S92" s="56"/>
      <c r="T92" s="56"/>
      <c r="U92" s="56"/>
      <c r="W92" s="56"/>
      <c r="X92" s="56"/>
      <c r="Y92" s="56"/>
      <c r="AJ92" s="40"/>
      <c r="AL92" s="56"/>
    </row>
    <row r="93" spans="1:60" s="15" customFormat="1" ht="14.25" hidden="1" customHeight="1" x14ac:dyDescent="0.3">
      <c r="G93" s="65" t="s">
        <v>579</v>
      </c>
      <c r="R93" s="56"/>
      <c r="S93" s="56"/>
      <c r="T93" s="56"/>
      <c r="U93" s="56"/>
      <c r="W93" s="56"/>
      <c r="X93" s="56"/>
      <c r="Y93" s="56"/>
      <c r="AJ93" s="40"/>
      <c r="AL93" s="58" t="s">
        <v>68</v>
      </c>
    </row>
    <row r="94" spans="1:60" s="15" customFormat="1" ht="14.25" hidden="1" customHeight="1" x14ac:dyDescent="0.3">
      <c r="G94" s="65" t="s">
        <v>464</v>
      </c>
      <c r="R94" s="56"/>
      <c r="S94" s="56"/>
      <c r="T94" s="56"/>
      <c r="U94" s="56"/>
      <c r="W94" s="56"/>
      <c r="X94" s="56"/>
      <c r="Y94" s="56"/>
      <c r="AJ94" s="40"/>
      <c r="AL94" s="56"/>
    </row>
    <row r="95" spans="1:60" s="15" customFormat="1" ht="14.25" hidden="1" customHeight="1" x14ac:dyDescent="0.3">
      <c r="G95" s="65" t="s">
        <v>465</v>
      </c>
      <c r="R95" s="56"/>
      <c r="S95" s="56"/>
      <c r="T95" s="56"/>
      <c r="U95" s="56"/>
      <c r="W95" s="56"/>
      <c r="X95" s="56"/>
      <c r="Y95" s="56"/>
      <c r="AJ95" s="40"/>
    </row>
    <row r="96" spans="1:60" s="15" customFormat="1" ht="14.25" hidden="1" customHeight="1" x14ac:dyDescent="0.3">
      <c r="G96" s="65" t="s">
        <v>466</v>
      </c>
      <c r="R96" s="56"/>
      <c r="S96" s="56"/>
      <c r="T96" s="56"/>
      <c r="U96" s="56"/>
      <c r="W96" s="56"/>
      <c r="X96" s="56"/>
      <c r="Y96" s="56"/>
      <c r="AJ96" s="40"/>
      <c r="AL96" s="57" t="s">
        <v>84</v>
      </c>
    </row>
    <row r="97" spans="1:45" s="15" customFormat="1" ht="14.25" hidden="1" customHeight="1" x14ac:dyDescent="0.3">
      <c r="G97" s="65" t="s">
        <v>467</v>
      </c>
      <c r="R97" s="56"/>
      <c r="S97" s="56"/>
      <c r="T97" s="56"/>
      <c r="U97" s="56"/>
      <c r="W97" s="56"/>
      <c r="X97" s="56"/>
      <c r="Y97" s="56"/>
      <c r="AJ97" s="40"/>
      <c r="AL97" s="56"/>
    </row>
    <row r="98" spans="1:45" s="15" customFormat="1" ht="14.25" hidden="1" customHeight="1" x14ac:dyDescent="0.3">
      <c r="G98" s="65" t="s">
        <v>468</v>
      </c>
      <c r="R98" s="56"/>
      <c r="S98" s="56"/>
      <c r="T98" s="56"/>
      <c r="U98" s="56"/>
      <c r="W98" s="56"/>
      <c r="X98" s="56"/>
      <c r="Y98" s="56"/>
      <c r="AJ98" s="40"/>
      <c r="AL98" s="69" t="s">
        <v>458</v>
      </c>
      <c r="AR98" s="56"/>
      <c r="AS98" s="56"/>
    </row>
    <row r="99" spans="1:45" s="15" customFormat="1" ht="14.25" hidden="1" customHeight="1" x14ac:dyDescent="0.3">
      <c r="G99" s="65" t="s">
        <v>86</v>
      </c>
      <c r="R99" s="56"/>
      <c r="S99" s="56"/>
      <c r="T99" s="56"/>
      <c r="U99" s="56"/>
      <c r="W99" s="56"/>
      <c r="X99" s="56"/>
      <c r="Y99" s="56"/>
      <c r="AJ99" s="40"/>
      <c r="AL99" s="107" t="s">
        <v>1029</v>
      </c>
      <c r="AR99" s="56"/>
    </row>
    <row r="100" spans="1:45" s="15" customFormat="1" ht="14.25" hidden="1" customHeight="1" x14ac:dyDescent="0.3">
      <c r="G100" s="65" t="s">
        <v>87</v>
      </c>
      <c r="R100" s="56"/>
      <c r="S100" s="56"/>
      <c r="T100" s="56"/>
      <c r="U100" s="56"/>
      <c r="W100" s="56"/>
      <c r="X100" s="56"/>
      <c r="Y100" s="56"/>
      <c r="AJ100" s="40"/>
      <c r="AL100" s="107" t="s">
        <v>170</v>
      </c>
      <c r="AR100" s="56"/>
    </row>
    <row r="101" spans="1:45" s="15" customFormat="1" ht="14.25" hidden="1" customHeight="1" x14ac:dyDescent="0.3">
      <c r="G101" s="65" t="s">
        <v>88</v>
      </c>
      <c r="R101" s="56"/>
      <c r="S101" s="56"/>
      <c r="T101" s="56"/>
      <c r="U101" s="56"/>
      <c r="W101" s="56"/>
      <c r="X101" s="56"/>
      <c r="Y101" s="56"/>
      <c r="AJ101" s="40"/>
      <c r="AL101" s="107" t="s">
        <v>171</v>
      </c>
      <c r="AR101" s="56"/>
    </row>
    <row r="102" spans="1:45" s="15" customFormat="1" ht="14.25" hidden="1" customHeight="1" x14ac:dyDescent="0.3">
      <c r="G102" s="65" t="s">
        <v>619</v>
      </c>
      <c r="R102" s="56"/>
      <c r="S102" s="56"/>
      <c r="T102" s="56"/>
      <c r="U102" s="56"/>
      <c r="W102" s="56"/>
      <c r="X102" s="56"/>
      <c r="Y102" s="56"/>
      <c r="AJ102" s="40"/>
      <c r="AL102" s="107" t="s">
        <v>172</v>
      </c>
    </row>
    <row r="103" spans="1:45" s="15" customFormat="1" ht="14.25" hidden="1" customHeight="1" x14ac:dyDescent="0.3">
      <c r="G103" s="65" t="s">
        <v>580</v>
      </c>
      <c r="R103" s="56"/>
      <c r="S103" s="56"/>
      <c r="T103" s="56"/>
      <c r="U103" s="56"/>
      <c r="W103" s="56"/>
      <c r="X103" s="56"/>
      <c r="Y103" s="56"/>
      <c r="AJ103" s="40"/>
      <c r="AL103" s="107" t="s">
        <v>40</v>
      </c>
      <c r="AR103" s="56"/>
    </row>
    <row r="104" spans="1:45" s="15" customFormat="1" ht="14.25" hidden="1" customHeight="1" x14ac:dyDescent="0.3">
      <c r="G104" s="65" t="s">
        <v>92</v>
      </c>
      <c r="R104" s="56"/>
      <c r="S104" s="56"/>
      <c r="T104" s="56"/>
      <c r="U104" s="56"/>
      <c r="W104" s="56"/>
      <c r="X104" s="56"/>
      <c r="Y104" s="56"/>
      <c r="AJ104" s="40"/>
      <c r="AL104" s="56"/>
      <c r="AR104" s="56"/>
    </row>
    <row r="105" spans="1:45" s="15" customFormat="1" ht="14.25" hidden="1" customHeight="1" x14ac:dyDescent="0.3">
      <c r="G105" s="65" t="s">
        <v>469</v>
      </c>
      <c r="R105" s="56"/>
      <c r="S105" s="56"/>
      <c r="T105" s="56"/>
      <c r="U105" s="56"/>
      <c r="W105" s="56"/>
      <c r="X105" s="56"/>
      <c r="Y105" s="56"/>
      <c r="AJ105" s="40"/>
      <c r="AL105" s="57" t="s">
        <v>116</v>
      </c>
    </row>
    <row r="106" spans="1:45" s="15" customFormat="1" ht="14.25" hidden="1" customHeight="1" x14ac:dyDescent="0.3">
      <c r="G106" s="65" t="s">
        <v>581</v>
      </c>
      <c r="R106" s="56"/>
      <c r="S106" s="56"/>
      <c r="T106" s="56"/>
      <c r="U106" s="56"/>
      <c r="W106" s="56"/>
      <c r="X106" s="56"/>
      <c r="Y106" s="56"/>
      <c r="AJ106" s="40"/>
      <c r="AL106" s="56"/>
    </row>
    <row r="107" spans="1:45" s="15" customFormat="1" ht="14.25" hidden="1" customHeight="1" x14ac:dyDescent="0.3">
      <c r="G107" s="57" t="s">
        <v>89</v>
      </c>
      <c r="R107" s="56"/>
      <c r="S107" s="56"/>
      <c r="T107" s="56"/>
      <c r="U107" s="56"/>
      <c r="W107" s="56"/>
      <c r="X107" s="56"/>
      <c r="Y107" s="56"/>
      <c r="AJ107" s="40"/>
      <c r="AL107" s="58" t="s">
        <v>473</v>
      </c>
    </row>
    <row r="108" spans="1:45" s="15" customFormat="1" ht="14.25" hidden="1" customHeight="1" x14ac:dyDescent="0.3">
      <c r="R108" s="56"/>
      <c r="S108" s="56"/>
      <c r="T108" s="56"/>
      <c r="U108" s="56"/>
      <c r="W108" s="56"/>
      <c r="X108" s="56"/>
      <c r="Y108" s="56"/>
      <c r="AJ108" s="40"/>
      <c r="AL108" s="58" t="s">
        <v>474</v>
      </c>
    </row>
    <row r="109" spans="1:45" s="15" customFormat="1" ht="14.25" hidden="1" customHeight="1" x14ac:dyDescent="0.3">
      <c r="B109" s="6"/>
      <c r="C109" s="6"/>
      <c r="D109" s="6"/>
      <c r="E109" s="6"/>
      <c r="F109" s="6"/>
      <c r="G109" s="6"/>
      <c r="R109" s="56"/>
      <c r="S109" s="56"/>
      <c r="T109" s="56"/>
      <c r="U109" s="56"/>
      <c r="W109" s="56"/>
      <c r="X109" s="56"/>
      <c r="Y109" s="56"/>
      <c r="AJ109" s="40"/>
      <c r="AL109" s="56"/>
    </row>
    <row r="110" spans="1:45" s="15" customFormat="1" ht="14.25" hidden="1" customHeight="1" x14ac:dyDescent="0.3">
      <c r="A110" s="5" t="s">
        <v>582</v>
      </c>
      <c r="B110" s="6"/>
      <c r="C110" s="6" t="s">
        <v>127</v>
      </c>
      <c r="D110" s="6"/>
      <c r="E110" s="6"/>
      <c r="F110" s="6"/>
      <c r="G110" s="7">
        <f t="shared" ref="G110:G118" si="15">IF(AR43="Y",AX43,"0")</f>
        <v>55</v>
      </c>
      <c r="R110" s="56"/>
      <c r="S110" s="56"/>
      <c r="T110" s="56"/>
      <c r="U110" s="56"/>
      <c r="W110" s="56"/>
      <c r="X110" s="56"/>
      <c r="Y110" s="56"/>
      <c r="AJ110" s="40"/>
      <c r="AL110" s="58" t="s">
        <v>475</v>
      </c>
    </row>
    <row r="111" spans="1:45" s="15" customFormat="1" ht="14.25" hidden="1" customHeight="1" x14ac:dyDescent="0.3">
      <c r="A111" s="6"/>
      <c r="B111" s="6"/>
      <c r="C111" s="6" t="s">
        <v>136</v>
      </c>
      <c r="D111" s="6"/>
      <c r="E111" s="6"/>
      <c r="F111" s="6"/>
      <c r="G111" s="7" t="str">
        <f t="shared" si="15"/>
        <v>0</v>
      </c>
      <c r="R111" s="56"/>
      <c r="S111" s="56"/>
      <c r="T111" s="56"/>
      <c r="U111" s="56"/>
      <c r="W111" s="56"/>
      <c r="X111" s="56"/>
      <c r="Y111" s="56"/>
      <c r="AJ111" s="40"/>
      <c r="AL111" s="58" t="s">
        <v>476</v>
      </c>
    </row>
    <row r="112" spans="1:45" s="15" customFormat="1" ht="14.25" hidden="1" customHeight="1" x14ac:dyDescent="0.3">
      <c r="A112" s="6"/>
      <c r="B112" s="6"/>
      <c r="C112" s="6" t="s">
        <v>140</v>
      </c>
      <c r="D112" s="6"/>
      <c r="E112" s="6"/>
      <c r="F112" s="6"/>
      <c r="G112" s="7" t="str">
        <f t="shared" si="15"/>
        <v>0</v>
      </c>
      <c r="R112" s="56"/>
      <c r="S112" s="56"/>
      <c r="T112" s="56"/>
      <c r="U112" s="56"/>
      <c r="W112" s="56"/>
      <c r="X112" s="56"/>
      <c r="Y112" s="56"/>
      <c r="AJ112" s="40"/>
    </row>
    <row r="113" spans="1:53" s="15" customFormat="1" ht="14.25" hidden="1" customHeight="1" x14ac:dyDescent="0.3">
      <c r="A113" s="6"/>
      <c r="B113" s="6"/>
      <c r="C113" s="6" t="s">
        <v>142</v>
      </c>
      <c r="D113" s="6"/>
      <c r="E113" s="6"/>
      <c r="F113" s="6"/>
      <c r="G113" s="7" t="str">
        <f t="shared" si="15"/>
        <v>0</v>
      </c>
      <c r="R113" s="56"/>
      <c r="S113" s="56"/>
      <c r="T113" s="56"/>
      <c r="U113" s="56"/>
      <c r="W113" s="56"/>
      <c r="X113" s="56"/>
      <c r="Y113" s="56"/>
      <c r="AJ113" s="40"/>
      <c r="AL113" s="62" t="s">
        <v>78</v>
      </c>
    </row>
    <row r="114" spans="1:53" s="15" customFormat="1" ht="14.25" hidden="1" customHeight="1" x14ac:dyDescent="0.3">
      <c r="A114" s="6"/>
      <c r="B114" s="6"/>
      <c r="C114" s="6" t="s">
        <v>144</v>
      </c>
      <c r="D114" s="6"/>
      <c r="E114" s="6"/>
      <c r="F114" s="6"/>
      <c r="G114" s="7" t="str">
        <f t="shared" si="15"/>
        <v>0</v>
      </c>
      <c r="R114" s="56"/>
      <c r="S114" s="56"/>
      <c r="T114" s="56"/>
      <c r="U114" s="56"/>
      <c r="W114" s="56"/>
      <c r="X114" s="56"/>
      <c r="Y114" s="56"/>
      <c r="AJ114" s="40"/>
      <c r="AL114" s="62" t="s">
        <v>79</v>
      </c>
    </row>
    <row r="115" spans="1:53" s="15" customFormat="1" ht="14.25" hidden="1" customHeight="1" x14ac:dyDescent="0.3">
      <c r="A115" s="6"/>
      <c r="B115" s="6"/>
      <c r="C115" s="6" t="s">
        <v>146</v>
      </c>
      <c r="D115" s="6"/>
      <c r="E115" s="6"/>
      <c r="F115" s="6"/>
      <c r="G115" s="7" t="str">
        <f t="shared" si="15"/>
        <v>0</v>
      </c>
      <c r="R115" s="56"/>
      <c r="S115" s="56"/>
      <c r="T115" s="56"/>
      <c r="U115" s="56"/>
      <c r="W115" s="56"/>
      <c r="X115" s="56"/>
      <c r="Y115" s="56"/>
      <c r="AJ115" s="40"/>
      <c r="AL115" s="62" t="s">
        <v>57</v>
      </c>
    </row>
    <row r="116" spans="1:53" s="15" customFormat="1" ht="14.25" hidden="1" customHeight="1" x14ac:dyDescent="0.3">
      <c r="A116" s="6"/>
      <c r="B116" s="6"/>
      <c r="C116" s="6" t="s">
        <v>148</v>
      </c>
      <c r="D116" s="6"/>
      <c r="E116" s="6"/>
      <c r="F116" s="6"/>
      <c r="G116" s="7" t="str">
        <f t="shared" si="15"/>
        <v>0</v>
      </c>
      <c r="R116" s="56"/>
      <c r="S116" s="56"/>
      <c r="T116" s="56"/>
      <c r="U116" s="56"/>
      <c r="W116" s="56"/>
      <c r="X116" s="56"/>
      <c r="Y116" s="56"/>
      <c r="AJ116" s="40"/>
      <c r="AL116" s="62" t="s">
        <v>80</v>
      </c>
    </row>
    <row r="117" spans="1:53" s="15" customFormat="1" ht="14.25" hidden="1" customHeight="1" x14ac:dyDescent="0.3">
      <c r="A117" s="6"/>
      <c r="B117" s="6"/>
      <c r="C117" s="6" t="s">
        <v>150</v>
      </c>
      <c r="D117" s="6"/>
      <c r="E117" s="6"/>
      <c r="F117" s="6"/>
      <c r="G117" s="7" t="str">
        <f t="shared" si="15"/>
        <v>0</v>
      </c>
      <c r="R117" s="56"/>
      <c r="S117" s="56"/>
      <c r="T117" s="56"/>
      <c r="U117" s="56"/>
      <c r="W117" s="56"/>
      <c r="X117" s="56"/>
      <c r="Y117" s="56"/>
      <c r="AJ117" s="40"/>
      <c r="AL117" s="71"/>
    </row>
    <row r="118" spans="1:53" s="15" customFormat="1" ht="14.25" hidden="1" customHeight="1" x14ac:dyDescent="0.3">
      <c r="A118" s="6"/>
      <c r="B118" s="6"/>
      <c r="C118" s="6" t="s">
        <v>152</v>
      </c>
      <c r="D118" s="6"/>
      <c r="E118" s="6"/>
      <c r="F118" s="6"/>
      <c r="G118" s="7" t="str">
        <f t="shared" si="15"/>
        <v>0</v>
      </c>
      <c r="R118" s="56"/>
      <c r="S118" s="56"/>
      <c r="T118" s="56"/>
      <c r="U118" s="56"/>
      <c r="W118" s="56"/>
      <c r="X118" s="56"/>
      <c r="Y118" s="56"/>
      <c r="AJ118" s="40"/>
      <c r="AL118" s="66" t="s">
        <v>166</v>
      </c>
    </row>
    <row r="119" spans="1:53" s="15" customFormat="1" ht="14.25" hidden="1" customHeight="1" x14ac:dyDescent="0.3">
      <c r="A119" s="6"/>
      <c r="B119" s="6"/>
      <c r="C119" s="6"/>
      <c r="D119" s="6"/>
      <c r="E119" s="6"/>
      <c r="F119" s="6"/>
      <c r="G119" s="5" t="s">
        <v>23</v>
      </c>
      <c r="R119" s="56"/>
      <c r="S119" s="56"/>
      <c r="T119" s="56"/>
      <c r="U119" s="56"/>
      <c r="W119" s="56"/>
      <c r="X119" s="56"/>
      <c r="Y119" s="56"/>
      <c r="AJ119" s="40"/>
      <c r="AL119" s="66" t="s">
        <v>167</v>
      </c>
    </row>
    <row r="120" spans="1:53" s="15" customFormat="1" ht="14.25" hidden="1" customHeight="1" x14ac:dyDescent="0.3">
      <c r="A120" s="6"/>
      <c r="B120" s="6"/>
      <c r="C120" s="6"/>
      <c r="D120" s="6"/>
      <c r="E120" s="6"/>
      <c r="F120" s="6"/>
      <c r="G120" s="5">
        <f>SUM(G110:G118)</f>
        <v>55</v>
      </c>
      <c r="R120" s="56"/>
      <c r="S120" s="56"/>
      <c r="T120" s="56"/>
      <c r="U120" s="56"/>
      <c r="W120" s="56"/>
      <c r="X120" s="56"/>
      <c r="Y120" s="56"/>
      <c r="AJ120" s="40"/>
      <c r="AL120" s="56"/>
      <c r="BA120" s="64"/>
    </row>
    <row r="121" spans="1:53" s="15" customFormat="1" ht="14.25" hidden="1" customHeight="1" x14ac:dyDescent="0.3">
      <c r="A121" s="6"/>
      <c r="R121" s="56"/>
      <c r="S121" s="56"/>
      <c r="T121" s="56"/>
      <c r="U121" s="56"/>
      <c r="W121" s="56"/>
      <c r="X121" s="56"/>
      <c r="Y121" s="56"/>
      <c r="AJ121" s="40"/>
      <c r="AL121" s="57" t="s">
        <v>157</v>
      </c>
      <c r="BA121" s="72"/>
    </row>
    <row r="122" spans="1:53" s="15" customFormat="1" ht="14.25" hidden="1" customHeight="1" x14ac:dyDescent="0.3">
      <c r="R122" s="56"/>
      <c r="S122" s="56"/>
      <c r="T122" s="56"/>
      <c r="U122" s="56"/>
      <c r="W122" s="56"/>
      <c r="X122" s="56"/>
      <c r="Y122" s="56"/>
      <c r="AJ122" s="40"/>
      <c r="AL122" s="57" t="s">
        <v>158</v>
      </c>
      <c r="BA122" s="72"/>
    </row>
    <row r="123" spans="1:53" s="15" customFormat="1" ht="14.25" hidden="1" customHeight="1" x14ac:dyDescent="0.3">
      <c r="R123" s="56"/>
      <c r="S123" s="56"/>
      <c r="T123" s="56"/>
      <c r="U123" s="56"/>
      <c r="W123" s="56"/>
      <c r="X123" s="56"/>
      <c r="Y123" s="56"/>
      <c r="AJ123" s="40"/>
      <c r="AL123" s="57" t="s">
        <v>159</v>
      </c>
      <c r="BA123" s="72"/>
    </row>
    <row r="124" spans="1:53" s="15" customFormat="1" ht="14.25" hidden="1" customHeight="1" x14ac:dyDescent="0.3">
      <c r="R124" s="56"/>
      <c r="S124" s="56"/>
      <c r="T124" s="56"/>
      <c r="U124" s="56"/>
      <c r="W124" s="56"/>
      <c r="X124" s="56"/>
      <c r="Y124" s="56"/>
      <c r="AJ124" s="40"/>
      <c r="AL124" s="56"/>
      <c r="BA124" s="72"/>
    </row>
    <row r="125" spans="1:53" s="15" customFormat="1" ht="14.25" hidden="1" customHeight="1" x14ac:dyDescent="0.3">
      <c r="R125" s="56"/>
      <c r="S125" s="56"/>
      <c r="T125" s="56"/>
      <c r="U125" s="56"/>
      <c r="W125" s="56"/>
      <c r="X125" s="56"/>
      <c r="Y125" s="56"/>
      <c r="AJ125" s="40"/>
      <c r="AL125" s="57" t="s">
        <v>9</v>
      </c>
      <c r="BA125" s="72"/>
    </row>
    <row r="126" spans="1:53" s="15" customFormat="1" ht="14.25" hidden="1" customHeight="1" x14ac:dyDescent="0.3">
      <c r="R126" s="56"/>
      <c r="S126" s="56"/>
      <c r="T126" s="56"/>
      <c r="U126" s="56"/>
      <c r="W126" s="56"/>
      <c r="X126" s="56"/>
      <c r="Y126" s="56"/>
      <c r="AJ126" s="40"/>
      <c r="AL126" s="57" t="s">
        <v>95</v>
      </c>
    </row>
    <row r="127" spans="1:53" s="15" customFormat="1" ht="14.25" hidden="1" customHeight="1" x14ac:dyDescent="0.3">
      <c r="R127" s="56"/>
      <c r="S127" s="56"/>
      <c r="T127" s="56"/>
      <c r="U127" s="56"/>
      <c r="W127" s="56"/>
      <c r="X127" s="56"/>
      <c r="Y127" s="56"/>
      <c r="AJ127" s="40"/>
      <c r="AL127" s="57" t="s">
        <v>96</v>
      </c>
    </row>
    <row r="128" spans="1:53" s="15" customFormat="1" ht="14.25" hidden="1" customHeight="1" x14ac:dyDescent="0.3">
      <c r="R128" s="56"/>
      <c r="S128" s="56"/>
      <c r="T128" s="56"/>
      <c r="U128" s="56"/>
      <c r="W128" s="56"/>
      <c r="X128" s="56"/>
      <c r="Y128" s="56"/>
      <c r="AJ128" s="40"/>
      <c r="AL128" s="71"/>
    </row>
    <row r="129" spans="18:77" s="15" customFormat="1" ht="14.25" hidden="1" customHeight="1" x14ac:dyDescent="0.3">
      <c r="R129" s="56"/>
      <c r="S129" s="56"/>
      <c r="T129" s="56"/>
      <c r="U129" s="56"/>
      <c r="W129" s="56"/>
      <c r="X129" s="56"/>
      <c r="Y129" s="56"/>
      <c r="AJ129" s="40"/>
      <c r="AL129" s="73" t="s">
        <v>940</v>
      </c>
    </row>
    <row r="130" spans="18:77" s="15" customFormat="1" ht="14.25" hidden="1" customHeight="1" x14ac:dyDescent="0.3">
      <c r="R130" s="56"/>
      <c r="S130" s="56"/>
      <c r="T130" s="56"/>
      <c r="U130" s="56"/>
      <c r="W130" s="56"/>
      <c r="X130" s="56"/>
      <c r="Y130" s="56"/>
      <c r="AJ130" s="40"/>
      <c r="AL130" s="73" t="s">
        <v>941</v>
      </c>
      <c r="BY130" s="56"/>
    </row>
    <row r="131" spans="18:77" s="15" customFormat="1" ht="14.25" hidden="1" customHeight="1" x14ac:dyDescent="0.3">
      <c r="R131" s="71"/>
      <c r="S131" s="71"/>
      <c r="T131" s="71"/>
      <c r="U131" s="71"/>
      <c r="W131" s="71"/>
      <c r="X131" s="71"/>
      <c r="Y131" s="71"/>
      <c r="AJ131" s="40"/>
      <c r="BY131" s="56"/>
    </row>
    <row r="132" spans="18:77" s="15" customFormat="1" ht="14.25" hidden="1" customHeight="1" x14ac:dyDescent="0.3">
      <c r="R132" s="71"/>
      <c r="S132" s="71"/>
      <c r="T132" s="71"/>
      <c r="U132" s="71"/>
      <c r="W132" s="71"/>
      <c r="X132" s="71"/>
      <c r="Y132" s="71"/>
      <c r="AJ132" s="40"/>
      <c r="BY132" s="56"/>
    </row>
    <row r="133" spans="18:77" s="15" customFormat="1" ht="14.25" hidden="1" customHeight="1" x14ac:dyDescent="0.3">
      <c r="R133" s="71"/>
      <c r="S133" s="71"/>
      <c r="T133" s="71"/>
      <c r="U133" s="71"/>
      <c r="W133" s="71"/>
      <c r="X133" s="71"/>
      <c r="Y133" s="71"/>
      <c r="AJ133" s="40"/>
      <c r="BY133" s="56"/>
    </row>
    <row r="134" spans="18:77" s="15" customFormat="1" ht="14.25" hidden="1" customHeight="1" x14ac:dyDescent="0.3">
      <c r="R134" s="71"/>
      <c r="S134" s="71"/>
      <c r="T134" s="71"/>
      <c r="U134" s="71"/>
      <c r="W134" s="71"/>
      <c r="X134" s="71"/>
      <c r="Y134" s="71"/>
      <c r="AJ134" s="40"/>
      <c r="BY134" s="56"/>
    </row>
    <row r="135" spans="18:77" s="15" customFormat="1" ht="14.25" hidden="1" customHeight="1" x14ac:dyDescent="0.3">
      <c r="R135" s="71"/>
      <c r="S135" s="71"/>
      <c r="T135" s="71"/>
      <c r="U135" s="71"/>
      <c r="W135" s="71"/>
      <c r="X135" s="71"/>
      <c r="Y135" s="71"/>
      <c r="AJ135" s="40"/>
      <c r="AN135" s="74"/>
      <c r="BY135" s="56"/>
    </row>
    <row r="136" spans="18:77" s="15" customFormat="1" ht="14.25" hidden="1" customHeight="1" x14ac:dyDescent="0.3">
      <c r="R136" s="71"/>
      <c r="S136" s="71"/>
      <c r="T136" s="71"/>
      <c r="U136" s="71"/>
      <c r="W136" s="71"/>
      <c r="X136" s="71"/>
      <c r="Y136" s="71"/>
      <c r="AJ136" s="40"/>
      <c r="AN136" s="74"/>
      <c r="BY136" s="56"/>
    </row>
    <row r="137" spans="18:77" s="15" customFormat="1" ht="15" hidden="1" customHeight="1" x14ac:dyDescent="0.3">
      <c r="R137" s="71"/>
      <c r="S137" s="71"/>
      <c r="T137" s="71"/>
      <c r="U137" s="71"/>
      <c r="W137" s="71"/>
      <c r="X137" s="71"/>
      <c r="Y137" s="71"/>
      <c r="AJ137" s="40"/>
      <c r="AL137" s="71"/>
      <c r="BY137" s="56"/>
    </row>
    <row r="138" spans="18:77" s="15" customFormat="1" ht="14.25" hidden="1" customHeight="1" x14ac:dyDescent="0.3">
      <c r="R138" s="71"/>
      <c r="S138" s="71"/>
      <c r="T138" s="71"/>
      <c r="U138" s="71"/>
      <c r="W138" s="71"/>
      <c r="X138" s="71"/>
      <c r="Y138" s="71"/>
      <c r="AJ138" s="40"/>
      <c r="AM138" s="75"/>
      <c r="BY138" s="56"/>
    </row>
    <row r="139" spans="18:77" s="15" customFormat="1" ht="15" hidden="1" customHeight="1" x14ac:dyDescent="0.3">
      <c r="R139" s="71"/>
      <c r="S139" s="71"/>
      <c r="T139" s="71"/>
      <c r="U139" s="71"/>
      <c r="W139" s="71"/>
      <c r="X139" s="71"/>
      <c r="Y139" s="71"/>
      <c r="AJ139" s="40"/>
      <c r="AM139" s="75"/>
      <c r="BY139" s="56"/>
    </row>
    <row r="140" spans="18:77" s="15" customFormat="1" ht="14.25" hidden="1" customHeight="1" x14ac:dyDescent="0.3">
      <c r="R140" s="71"/>
      <c r="S140" s="71"/>
      <c r="T140" s="71"/>
      <c r="U140" s="71"/>
      <c r="W140" s="71"/>
      <c r="X140" s="71"/>
      <c r="Y140" s="71"/>
      <c r="AJ140" s="40"/>
      <c r="AL140" s="71"/>
      <c r="AM140" s="75"/>
      <c r="BY140" s="56"/>
    </row>
    <row r="141" spans="18:77" s="15" customFormat="1" ht="14.25" hidden="1" customHeight="1" x14ac:dyDescent="0.3">
      <c r="R141" s="71"/>
      <c r="S141" s="71"/>
      <c r="T141" s="71"/>
      <c r="U141" s="71"/>
      <c r="W141" s="71"/>
      <c r="X141" s="71"/>
      <c r="Y141" s="71"/>
      <c r="AJ141" s="40"/>
      <c r="AL141" s="71"/>
      <c r="AM141" s="75"/>
      <c r="BY141" s="56"/>
    </row>
    <row r="142" spans="18:77" s="15" customFormat="1" ht="14.25" hidden="1" customHeight="1" x14ac:dyDescent="0.3">
      <c r="R142" s="71"/>
      <c r="S142" s="71"/>
      <c r="T142" s="71"/>
      <c r="U142" s="71"/>
      <c r="W142" s="71"/>
      <c r="X142" s="71"/>
      <c r="Y142" s="71"/>
      <c r="AJ142" s="40"/>
      <c r="AL142" s="71"/>
      <c r="BY142" s="56"/>
    </row>
    <row r="143" spans="18:77" s="15" customFormat="1" ht="14.25" hidden="1" customHeight="1" x14ac:dyDescent="0.3">
      <c r="R143" s="71"/>
      <c r="S143" s="71"/>
      <c r="T143" s="71"/>
      <c r="U143" s="71"/>
      <c r="W143" s="71"/>
      <c r="X143" s="71"/>
      <c r="Y143" s="71"/>
      <c r="AJ143" s="40"/>
      <c r="AL143" s="71"/>
    </row>
    <row r="144" spans="18:77" s="15" customFormat="1" ht="14.25" hidden="1" customHeight="1" x14ac:dyDescent="0.3">
      <c r="R144" s="71"/>
      <c r="S144" s="71"/>
      <c r="T144" s="71"/>
      <c r="U144" s="71"/>
      <c r="W144" s="71"/>
      <c r="X144" s="71"/>
      <c r="Y144" s="71"/>
      <c r="AJ144" s="40"/>
      <c r="AL144" s="71"/>
    </row>
    <row r="145" spans="2:59" s="15" customFormat="1" ht="15" hidden="1" customHeight="1" x14ac:dyDescent="0.3">
      <c r="R145" s="71"/>
      <c r="S145" s="71"/>
      <c r="T145" s="71"/>
      <c r="U145" s="71"/>
      <c r="W145" s="71"/>
      <c r="X145" s="71"/>
      <c r="Y145" s="71"/>
      <c r="AJ145" s="40"/>
    </row>
    <row r="146" spans="2:59" s="15" customFormat="1" ht="14.25" hidden="1" customHeight="1" x14ac:dyDescent="0.3">
      <c r="R146" s="71"/>
      <c r="S146" s="71"/>
      <c r="T146" s="71"/>
      <c r="U146" s="71"/>
      <c r="W146" s="71"/>
      <c r="X146" s="71"/>
      <c r="Y146" s="71"/>
      <c r="AJ146" s="40"/>
      <c r="AL146" s="75"/>
      <c r="AN146" s="75"/>
    </row>
    <row r="147" spans="2:59" s="15" customFormat="1" ht="15" hidden="1" customHeight="1" x14ac:dyDescent="0.3">
      <c r="R147" s="71"/>
      <c r="S147" s="71"/>
      <c r="T147" s="71"/>
      <c r="U147" s="71"/>
      <c r="W147" s="71"/>
      <c r="X147" s="71"/>
      <c r="Y147" s="71"/>
      <c r="AJ147" s="40"/>
      <c r="AL147" s="75"/>
      <c r="AN147" s="75"/>
    </row>
    <row r="148" spans="2:59" s="15" customFormat="1" ht="14.25" hidden="1" customHeight="1" x14ac:dyDescent="0.3">
      <c r="B148" s="10"/>
      <c r="C148" s="10"/>
      <c r="D148" s="10"/>
      <c r="E148" s="10"/>
      <c r="F148" s="10"/>
      <c r="G148" s="10"/>
      <c r="H148" s="10"/>
      <c r="M148" s="10"/>
      <c r="N148" s="10"/>
      <c r="O148" s="10"/>
      <c r="R148" s="71"/>
      <c r="S148" s="71"/>
      <c r="T148" s="71"/>
      <c r="U148" s="71"/>
      <c r="W148" s="71"/>
      <c r="X148" s="71"/>
      <c r="Y148" s="71"/>
      <c r="AJ148" s="40"/>
      <c r="AL148" s="75"/>
      <c r="AN148" s="75"/>
      <c r="BG148" s="10"/>
    </row>
    <row r="149" spans="2:59" s="10" customFormat="1" ht="15" hidden="1" customHeight="1" x14ac:dyDescent="0.3">
      <c r="P149" s="15"/>
      <c r="Q149" s="15"/>
      <c r="R149" s="71"/>
      <c r="S149" s="71"/>
      <c r="T149" s="71"/>
      <c r="U149" s="71"/>
      <c r="V149" s="15"/>
      <c r="W149" s="71"/>
      <c r="X149" s="71"/>
      <c r="Y149" s="71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40"/>
      <c r="AK149" s="15"/>
      <c r="AL149" s="75"/>
      <c r="AM149" s="15"/>
      <c r="AN149" s="75"/>
      <c r="AO149" s="15"/>
      <c r="AP149" s="15"/>
      <c r="AQ149" s="15"/>
      <c r="AV149" s="15"/>
      <c r="AZ149" s="64"/>
    </row>
    <row r="150" spans="2:59" s="10" customFormat="1" ht="14.25" hidden="1" customHeight="1" x14ac:dyDescent="0.3">
      <c r="P150" s="15"/>
      <c r="Q150" s="15"/>
      <c r="R150" s="71"/>
      <c r="S150" s="71"/>
      <c r="T150" s="71"/>
      <c r="U150" s="71"/>
      <c r="V150" s="15"/>
      <c r="W150" s="71"/>
      <c r="X150" s="71"/>
      <c r="Y150" s="71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40"/>
      <c r="AK150" s="15"/>
      <c r="AL150" s="15"/>
      <c r="AM150" s="15"/>
      <c r="AN150" s="15"/>
      <c r="AO150" s="15"/>
      <c r="AP150" s="15"/>
      <c r="AQ150" s="15"/>
      <c r="AV150" s="15"/>
      <c r="AZ150" s="64"/>
    </row>
    <row r="151" spans="2:59" s="10" customFormat="1" ht="15" hidden="1" customHeight="1" x14ac:dyDescent="0.3">
      <c r="P151" s="15"/>
      <c r="Q151" s="15"/>
      <c r="R151" s="71"/>
      <c r="S151" s="71"/>
      <c r="T151" s="71"/>
      <c r="U151" s="71"/>
      <c r="V151" s="15"/>
      <c r="W151" s="71"/>
      <c r="X151" s="71"/>
      <c r="Y151" s="71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40"/>
      <c r="AK151" s="15"/>
      <c r="AL151" s="15"/>
      <c r="AM151" s="15"/>
      <c r="AN151" s="15"/>
      <c r="AO151" s="15"/>
      <c r="AP151" s="15"/>
      <c r="AQ151" s="15"/>
      <c r="AV151" s="15"/>
      <c r="AZ151" s="64"/>
    </row>
    <row r="152" spans="2:59" s="10" customFormat="1" ht="14.25" hidden="1" customHeight="1" x14ac:dyDescent="0.3">
      <c r="P152" s="15"/>
      <c r="Q152" s="15"/>
      <c r="R152" s="71"/>
      <c r="S152" s="71"/>
      <c r="T152" s="71"/>
      <c r="U152" s="71"/>
      <c r="V152" s="15"/>
      <c r="W152" s="71"/>
      <c r="X152" s="71"/>
      <c r="Y152" s="71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40"/>
      <c r="AK152" s="15"/>
      <c r="AL152" s="15"/>
      <c r="AM152" s="15"/>
      <c r="AN152" s="15"/>
      <c r="AO152" s="15"/>
      <c r="AP152" s="15"/>
      <c r="AQ152" s="15"/>
      <c r="AV152" s="15"/>
      <c r="AZ152" s="64"/>
    </row>
    <row r="153" spans="2:59" s="10" customFormat="1" ht="14.25" hidden="1" customHeight="1" x14ac:dyDescent="0.3">
      <c r="P153" s="15"/>
      <c r="Q153" s="15"/>
      <c r="R153" s="71"/>
      <c r="S153" s="71"/>
      <c r="T153" s="71"/>
      <c r="U153" s="71"/>
      <c r="V153" s="15"/>
      <c r="W153" s="71"/>
      <c r="X153" s="71"/>
      <c r="Y153" s="71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40"/>
      <c r="AK153" s="15"/>
      <c r="AL153" s="15"/>
      <c r="AM153" s="15"/>
      <c r="AN153" s="15"/>
      <c r="AO153" s="15"/>
      <c r="AP153" s="15"/>
      <c r="AQ153" s="15"/>
      <c r="AV153" s="15"/>
      <c r="AZ153" s="64"/>
    </row>
    <row r="154" spans="2:59" s="10" customFormat="1" ht="14.25" hidden="1" customHeight="1" x14ac:dyDescent="0.3">
      <c r="P154" s="15"/>
      <c r="Q154" s="15"/>
      <c r="R154" s="71"/>
      <c r="S154" s="71"/>
      <c r="T154" s="71"/>
      <c r="U154" s="71"/>
      <c r="V154" s="15"/>
      <c r="W154" s="71"/>
      <c r="X154" s="71"/>
      <c r="Y154" s="71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40"/>
      <c r="AK154" s="15"/>
      <c r="AL154" s="15"/>
      <c r="AM154" s="15"/>
      <c r="AN154" s="15"/>
      <c r="AO154" s="15"/>
      <c r="AP154" s="15"/>
      <c r="AQ154" s="15"/>
      <c r="AV154" s="15"/>
      <c r="AZ154" s="64"/>
    </row>
    <row r="155" spans="2:59" s="10" customFormat="1" ht="14.25" hidden="1" customHeight="1" x14ac:dyDescent="0.3">
      <c r="P155" s="15"/>
      <c r="Q155" s="15"/>
      <c r="R155" s="71"/>
      <c r="S155" s="71"/>
      <c r="T155" s="71"/>
      <c r="U155" s="71"/>
      <c r="V155" s="15"/>
      <c r="W155" s="71"/>
      <c r="X155" s="71"/>
      <c r="Y155" s="71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40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V155" s="15"/>
      <c r="AZ155" s="64"/>
    </row>
    <row r="156" spans="2:59" s="10" customFormat="1" ht="12" hidden="1" customHeight="1" x14ac:dyDescent="0.2"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40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V156" s="15"/>
    </row>
    <row r="157" spans="2:59" s="10" customFormat="1" ht="12" hidden="1" customHeight="1" x14ac:dyDescent="0.2">
      <c r="P157" s="15"/>
      <c r="Q157" s="1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15"/>
      <c r="AM157" s="15"/>
      <c r="AN157" s="15"/>
      <c r="AO157" s="75"/>
      <c r="AP157" s="75"/>
      <c r="AQ157" s="75"/>
      <c r="AR157" s="75"/>
      <c r="AS157" s="15"/>
      <c r="AT157" s="15"/>
      <c r="AV157" s="15"/>
      <c r="AZ157" s="69"/>
    </row>
    <row r="158" spans="2:59" s="10" customFormat="1" ht="12" hidden="1" customHeight="1" x14ac:dyDescent="0.2">
      <c r="P158" s="15"/>
      <c r="Q158" s="1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M158" s="15"/>
      <c r="AN158" s="15"/>
      <c r="AO158" s="75"/>
      <c r="AP158" s="75"/>
      <c r="AQ158" s="75"/>
      <c r="AR158" s="75"/>
      <c r="AS158" s="15"/>
      <c r="AT158" s="15"/>
      <c r="AV158" s="15"/>
      <c r="AZ158" s="69"/>
    </row>
    <row r="159" spans="2:59" s="10" customFormat="1" ht="11.25" hidden="1" customHeight="1" x14ac:dyDescent="0.2">
      <c r="P159" s="15"/>
      <c r="Q159" s="15"/>
      <c r="R159" s="1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M159" s="15"/>
      <c r="AN159" s="15"/>
      <c r="AO159" s="75"/>
      <c r="AP159" s="75"/>
      <c r="AQ159" s="75"/>
      <c r="AR159" s="75"/>
      <c r="AS159" s="15"/>
      <c r="AT159" s="15"/>
      <c r="AV159" s="15"/>
      <c r="AZ159" s="64"/>
    </row>
    <row r="160" spans="2:59" s="10" customFormat="1" ht="11.25" hidden="1" customHeight="1" x14ac:dyDescent="0.2">
      <c r="P160" s="15"/>
      <c r="Q160" s="1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M160" s="15"/>
      <c r="AN160" s="15"/>
      <c r="AO160" s="75"/>
      <c r="AP160" s="75"/>
      <c r="AQ160" s="75"/>
      <c r="AR160" s="75"/>
      <c r="AS160" s="15"/>
      <c r="AT160" s="15"/>
      <c r="AV160" s="15"/>
      <c r="AZ160" s="70"/>
    </row>
    <row r="161" spans="2:52" s="10" customFormat="1" ht="11.25" hidden="1" customHeight="1" x14ac:dyDescent="0.2">
      <c r="B161" s="10">
        <f>IF(M58="X",0,1)</f>
        <v>1</v>
      </c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40"/>
      <c r="AK161" s="15"/>
      <c r="AM161" s="15"/>
      <c r="AN161" s="15"/>
      <c r="AO161" s="15"/>
      <c r="AP161" s="15"/>
      <c r="AQ161" s="15"/>
      <c r="AR161" s="15"/>
      <c r="AS161" s="15"/>
      <c r="AT161" s="15"/>
      <c r="AV161" s="15"/>
      <c r="AZ161" s="64"/>
    </row>
    <row r="162" spans="2:52" s="10" customFormat="1" ht="11.25" hidden="1" customHeight="1" x14ac:dyDescent="0.2">
      <c r="B162" s="10">
        <f>SUM(B66:B161)</f>
        <v>1</v>
      </c>
      <c r="AJ162" s="49"/>
    </row>
    <row r="163" spans="2:52" s="10" customFormat="1" ht="11.25" hidden="1" customHeight="1" x14ac:dyDescent="0.2">
      <c r="B163" s="10" t="str">
        <f>IF(B162=4,"?","")</f>
        <v/>
      </c>
      <c r="AJ163" s="49"/>
    </row>
    <row r="164" spans="2:52" s="10" customFormat="1" ht="11.25" hidden="1" customHeight="1" x14ac:dyDescent="0.2">
      <c r="AJ164" s="49"/>
    </row>
    <row r="165" spans="2:52" s="10" customFormat="1" ht="11.25" hidden="1" customHeight="1" x14ac:dyDescent="0.2">
      <c r="AJ165" s="49"/>
    </row>
    <row r="166" spans="2:52" s="10" customFormat="1" ht="11.25" hidden="1" customHeight="1" x14ac:dyDescent="0.2">
      <c r="AJ166" s="49"/>
    </row>
    <row r="167" spans="2:52" s="10" customFormat="1" ht="11.25" hidden="1" customHeight="1" x14ac:dyDescent="0.2">
      <c r="AJ167" s="49"/>
    </row>
    <row r="168" spans="2:52" s="10" customFormat="1" ht="11.25" hidden="1" customHeight="1" x14ac:dyDescent="0.2">
      <c r="AJ168" s="49"/>
    </row>
    <row r="169" spans="2:52" s="10" customFormat="1" ht="11.25" hidden="1" customHeight="1" x14ac:dyDescent="0.2">
      <c r="AJ169" s="49"/>
    </row>
    <row r="170" spans="2:52" s="10" customFormat="1" ht="11.25" hidden="1" customHeight="1" x14ac:dyDescent="0.2">
      <c r="D170" s="10" t="s">
        <v>124</v>
      </c>
      <c r="AJ170" s="49"/>
    </row>
    <row r="171" spans="2:52" s="10" customFormat="1" ht="11.25" hidden="1" customHeight="1" x14ac:dyDescent="0.2">
      <c r="D171" s="10">
        <f>IF(G17="",X17,0)</f>
        <v>0</v>
      </c>
      <c r="K171" s="10" t="s">
        <v>126</v>
      </c>
      <c r="M171" s="10">
        <f t="shared" ref="M171:M180" si="16">IF(AND(AM16="",BC16&lt;&gt;0,BE16=""),BC16,0)</f>
        <v>0</v>
      </c>
      <c r="S171" s="76" t="str">
        <f>IF(AND(A14&lt;&gt;"",A14&lt;&gt;"Taken @ DeVry"),K14,"")</f>
        <v>ENGL112</v>
      </c>
      <c r="AJ171" s="49"/>
    </row>
    <row r="172" spans="2:52" s="10" customFormat="1" ht="11.25" hidden="1" customHeight="1" x14ac:dyDescent="0.2">
      <c r="D172" s="10">
        <f>IF(G23="",X23,0)</f>
        <v>0</v>
      </c>
      <c r="K172" s="10">
        <f>IF(G14="",X14,0)</f>
        <v>0</v>
      </c>
      <c r="M172" s="10">
        <f t="shared" si="16"/>
        <v>0</v>
      </c>
      <c r="S172" s="76" t="str">
        <f>IF(AND(A15&lt;&gt;"",A15&lt;&gt;"Taken @ DeVry"),K15,"")</f>
        <v>ENGL135</v>
      </c>
      <c r="AJ172" s="49"/>
    </row>
    <row r="173" spans="2:52" s="10" customFormat="1" ht="11.25" hidden="1" customHeight="1" x14ac:dyDescent="0.2">
      <c r="D173" s="10">
        <f>IF(G40="",X40,0)</f>
        <v>0</v>
      </c>
      <c r="K173" s="10">
        <f>IF(G15="",X15,0)</f>
        <v>0</v>
      </c>
      <c r="M173" s="10">
        <f t="shared" si="16"/>
        <v>0</v>
      </c>
      <c r="S173" s="76" t="str">
        <f>IF(A16&lt;&gt;"",K16,"")</f>
        <v>ETHC445♦</v>
      </c>
      <c r="AJ173" s="49"/>
    </row>
    <row r="174" spans="2:52" s="10" customFormat="1" ht="11.25" hidden="1" customHeight="1" x14ac:dyDescent="0.2">
      <c r="D174" s="10">
        <f>IF(G42="",X42,0)</f>
        <v>0</v>
      </c>
      <c r="K174" s="10">
        <f>IF(G18="",X18,0)</f>
        <v>0</v>
      </c>
      <c r="M174" s="10">
        <f t="shared" si="16"/>
        <v>0</v>
      </c>
      <c r="S174" s="76" t="str">
        <f>IF(A17&lt;&gt;"",K17,"")</f>
        <v>LAS432</v>
      </c>
      <c r="AJ174" s="49"/>
    </row>
    <row r="175" spans="2:52" s="10" customFormat="1" ht="11.25" hidden="1" customHeight="1" x14ac:dyDescent="0.2">
      <c r="D175" s="10">
        <f>IF(G43="",X43,0)</f>
        <v>0</v>
      </c>
      <c r="K175" s="10">
        <f>IF(G20="",X20,0)</f>
        <v>0</v>
      </c>
      <c r="M175" s="10">
        <f t="shared" si="16"/>
        <v>0</v>
      </c>
      <c r="S175" s="76" t="str">
        <f>IF(A18&lt;&gt;"",K18,"")</f>
        <v>SOCS185♦</v>
      </c>
      <c r="AJ175" s="49"/>
    </row>
    <row r="176" spans="2:52" s="10" customFormat="1" ht="11.25" hidden="1" customHeight="1" x14ac:dyDescent="0.2">
      <c r="D176" s="77">
        <f t="shared" ref="D176:D186" si="17">IF(AND(AM15="",BE15="UD"),BC15,0)</f>
        <v>0</v>
      </c>
      <c r="G176" s="10">
        <f>SUM(D176:D186)</f>
        <v>0</v>
      </c>
      <c r="K176" s="10">
        <f>IF(G21="",X21,0)</f>
        <v>0</v>
      </c>
      <c r="M176" s="10">
        <f t="shared" si="16"/>
        <v>0</v>
      </c>
      <c r="S176" s="76" t="str">
        <f>IF(A19&lt;&gt;"",K19,"")</f>
        <v>ECON312♦</v>
      </c>
      <c r="AJ176" s="49"/>
    </row>
    <row r="177" spans="2:60" s="10" customFormat="1" ht="11.25" hidden="1" customHeight="1" x14ac:dyDescent="0.2">
      <c r="D177" s="77">
        <f t="shared" si="17"/>
        <v>0</v>
      </c>
      <c r="G177" s="10">
        <f>IF(G176&gt;30,30,G176)</f>
        <v>0</v>
      </c>
      <c r="K177" s="10">
        <f>IF(G22="",X22,0)</f>
        <v>0</v>
      </c>
      <c r="M177" s="10">
        <f t="shared" si="16"/>
        <v>0</v>
      </c>
      <c r="S177" s="76" t="str">
        <f>IF(A22&lt;&gt;"",A21,"")</f>
        <v>MUST BE TAKEN @ DEVRY</v>
      </c>
      <c r="AJ177" s="49"/>
    </row>
    <row r="178" spans="2:60" s="10" customFormat="1" ht="11.25" hidden="1" customHeight="1" x14ac:dyDescent="0.2">
      <c r="D178" s="77">
        <f t="shared" si="17"/>
        <v>0</v>
      </c>
      <c r="K178" s="10">
        <f>IF(G24="",X24,0)</f>
        <v>0</v>
      </c>
      <c r="M178" s="10">
        <f t="shared" si="16"/>
        <v>0</v>
      </c>
      <c r="S178" s="76" t="str">
        <f t="shared" ref="S178:S183" si="18">IF(A36&lt;&gt;"",K36,"")</f>
        <v>ACCT212</v>
      </c>
      <c r="AJ178" s="49"/>
    </row>
    <row r="179" spans="2:60" s="10" customFormat="1" ht="11.25" hidden="1" customHeight="1" x14ac:dyDescent="0.2">
      <c r="D179" s="77">
        <f t="shared" si="17"/>
        <v>0</v>
      </c>
      <c r="K179" s="10">
        <f>IF(G27="",X27,0)</f>
        <v>0</v>
      </c>
      <c r="M179" s="10">
        <f t="shared" si="16"/>
        <v>0</v>
      </c>
      <c r="S179" s="76" t="str">
        <f t="shared" si="18"/>
        <v>BIS155</v>
      </c>
      <c r="AJ179" s="49"/>
    </row>
    <row r="180" spans="2:60" s="10" customFormat="1" ht="11.25" hidden="1" customHeight="1" x14ac:dyDescent="0.2">
      <c r="D180" s="77">
        <f t="shared" si="17"/>
        <v>0</v>
      </c>
      <c r="K180" s="10">
        <f>IF(G36="",X36,0)</f>
        <v>0</v>
      </c>
      <c r="M180" s="10">
        <f t="shared" si="16"/>
        <v>0</v>
      </c>
      <c r="S180" s="76" t="str">
        <f t="shared" si="18"/>
        <v>BIS245</v>
      </c>
      <c r="AJ180" s="49"/>
    </row>
    <row r="181" spans="2:60" s="10" customFormat="1" ht="11.25" hidden="1" customHeight="1" x14ac:dyDescent="0.2">
      <c r="D181" s="77">
        <f t="shared" si="17"/>
        <v>0</v>
      </c>
      <c r="K181" s="10">
        <f t="shared" ref="K181:K183" si="19">IF(G37="",X37,0)</f>
        <v>0</v>
      </c>
      <c r="S181" s="76" t="str">
        <f t="shared" si="18"/>
        <v>BUSN115</v>
      </c>
      <c r="AJ181" s="49"/>
    </row>
    <row r="182" spans="2:60" s="10" customFormat="1" ht="11.25" hidden="1" customHeight="1" x14ac:dyDescent="0.2">
      <c r="D182" s="77">
        <f t="shared" si="17"/>
        <v>0</v>
      </c>
      <c r="K182" s="10">
        <f t="shared" si="19"/>
        <v>0</v>
      </c>
      <c r="S182" s="76" t="str">
        <f t="shared" si="18"/>
        <v>BUSN319</v>
      </c>
      <c r="AJ182" s="49"/>
    </row>
    <row r="183" spans="2:60" s="10" customFormat="1" ht="11.25" hidden="1" customHeight="1" x14ac:dyDescent="0.2">
      <c r="D183" s="77">
        <f t="shared" si="17"/>
        <v>0</v>
      </c>
      <c r="K183" s="10">
        <f t="shared" si="19"/>
        <v>0</v>
      </c>
      <c r="S183" s="76" t="str">
        <f t="shared" si="18"/>
        <v>COMP100</v>
      </c>
      <c r="AJ183" s="49"/>
    </row>
    <row r="184" spans="2:60" s="10" customFormat="1" ht="11.25" hidden="1" customHeight="1" x14ac:dyDescent="0.2">
      <c r="D184" s="77">
        <f t="shared" si="17"/>
        <v>0</v>
      </c>
      <c r="K184" s="10">
        <f>IF(G41="",X41,0)</f>
        <v>0</v>
      </c>
      <c r="S184" s="78"/>
      <c r="AJ184" s="49"/>
    </row>
    <row r="185" spans="2:60" s="10" customFormat="1" ht="11.25" hidden="1" customHeight="1" x14ac:dyDescent="0.2">
      <c r="D185" s="77">
        <f t="shared" si="17"/>
        <v>0</v>
      </c>
      <c r="I185" s="10" t="s">
        <v>119</v>
      </c>
      <c r="K185" s="10">
        <f>SUM(K172:K184)+SUM(M171:M180)</f>
        <v>0</v>
      </c>
      <c r="AJ185" s="49"/>
    </row>
    <row r="186" spans="2:60" s="10" customFormat="1" ht="11.25" hidden="1" customHeight="1" x14ac:dyDescent="0.2">
      <c r="D186" s="77">
        <f t="shared" si="17"/>
        <v>0</v>
      </c>
      <c r="AJ186" s="49"/>
    </row>
    <row r="187" spans="2:60" s="10" customFormat="1" ht="11.25" hidden="1" customHeight="1" x14ac:dyDescent="0.2">
      <c r="D187" s="10">
        <f>IF(G51="",X51,0)</f>
        <v>0</v>
      </c>
      <c r="AJ187" s="49"/>
      <c r="AL187" s="79"/>
    </row>
    <row r="188" spans="2:60" s="10" customFormat="1" ht="11.25" hidden="1" customHeight="1" x14ac:dyDescent="0.2">
      <c r="D188" s="10">
        <f>IF(G16="",X16,0)</f>
        <v>0</v>
      </c>
      <c r="AJ188" s="49"/>
    </row>
    <row r="189" spans="2:60" s="10" customFormat="1" ht="11.25" hidden="1" customHeight="1" x14ac:dyDescent="0.2">
      <c r="D189" s="10">
        <f>IF(G19="",X19,0)</f>
        <v>0</v>
      </c>
      <c r="AJ189" s="49"/>
    </row>
    <row r="190" spans="2:60" s="10" customFormat="1" ht="11.25" hidden="1" customHeight="1" x14ac:dyDescent="0.2">
      <c r="B190" s="79" t="s">
        <v>125</v>
      </c>
      <c r="C190" s="79"/>
      <c r="D190" s="79">
        <f>SUM(D171:D189)</f>
        <v>0</v>
      </c>
      <c r="E190" s="79"/>
      <c r="F190" s="79"/>
      <c r="G190" s="79"/>
      <c r="H190" s="79"/>
      <c r="M190" s="79"/>
      <c r="N190" s="79"/>
      <c r="O190" s="79"/>
      <c r="P190" s="79"/>
      <c r="Q190" s="79"/>
      <c r="AJ190" s="49"/>
      <c r="BG190" s="79"/>
      <c r="BH190" s="79"/>
    </row>
    <row r="191" spans="2:60" s="79" customFormat="1" ht="11.25" hidden="1" customHeight="1" x14ac:dyDescent="0.2">
      <c r="B191" s="10"/>
      <c r="C191" s="10"/>
      <c r="D191" s="10"/>
      <c r="E191" s="10"/>
      <c r="F191" s="10"/>
      <c r="G191" s="10"/>
      <c r="H191" s="10"/>
      <c r="M191" s="10"/>
      <c r="N191" s="10"/>
      <c r="O191" s="10"/>
      <c r="P191" s="10"/>
      <c r="Q191" s="10"/>
      <c r="AJ191" s="80"/>
      <c r="AL191" s="10"/>
      <c r="AV191" s="10"/>
      <c r="BG191" s="10"/>
      <c r="BH191" s="10"/>
    </row>
    <row r="192" spans="2:60" s="10" customFormat="1" ht="11.25" hidden="1" customHeight="1" x14ac:dyDescent="0.2">
      <c r="AJ192" s="49"/>
      <c r="AV192" s="79"/>
    </row>
    <row r="193" spans="1:84" s="10" customFormat="1" ht="11.25" hidden="1" customHeight="1" x14ac:dyDescent="0.2">
      <c r="AJ193" s="49"/>
    </row>
    <row r="194" spans="1:84" s="10" customFormat="1" ht="11.25" hidden="1" customHeight="1" x14ac:dyDescent="0.2">
      <c r="A194" s="81"/>
      <c r="AJ194" s="49"/>
    </row>
    <row r="195" spans="1:84" s="10" customFormat="1" ht="11.25" hidden="1" customHeight="1" x14ac:dyDescent="0.2">
      <c r="Q195" s="82"/>
      <c r="AJ195" s="49"/>
    </row>
    <row r="196" spans="1:84" s="10" customFormat="1" ht="11.25" hidden="1" customHeight="1" x14ac:dyDescent="0.2">
      <c r="A196" s="82"/>
      <c r="V196" s="82"/>
      <c r="AJ196" s="49"/>
      <c r="AN196" s="82"/>
      <c r="BF196" s="82"/>
    </row>
    <row r="197" spans="1:84" s="10" customFormat="1" ht="11.25" hidden="1" customHeight="1" x14ac:dyDescent="0.2">
      <c r="AJ197" s="49"/>
    </row>
    <row r="198" spans="1:84" s="10" customFormat="1" ht="11.25" hidden="1" customHeight="1" x14ac:dyDescent="0.2">
      <c r="A198" s="83"/>
      <c r="I198" s="83"/>
      <c r="V198" s="83"/>
      <c r="AD198" s="83"/>
      <c r="AJ198" s="49"/>
      <c r="AN198" s="83"/>
      <c r="BF198" s="83"/>
      <c r="BN198" s="83"/>
    </row>
    <row r="199" spans="1:84" s="10" customFormat="1" ht="11.25" hidden="1" customHeight="1" x14ac:dyDescent="0.2">
      <c r="AJ199" s="49"/>
      <c r="AV199" s="83"/>
    </row>
    <row r="200" spans="1:84" s="10" customFormat="1" ht="11.25" hidden="1" customHeight="1" x14ac:dyDescent="0.2">
      <c r="AJ200" s="49"/>
    </row>
    <row r="201" spans="1:84" s="10" customFormat="1" ht="11.25" hidden="1" customHeight="1" x14ac:dyDescent="0.2">
      <c r="AJ201" s="49"/>
    </row>
    <row r="202" spans="1:84" s="10" customFormat="1" ht="11.25" hidden="1" customHeight="1" x14ac:dyDescent="0.2">
      <c r="AJ202" s="49"/>
    </row>
    <row r="203" spans="1:84" s="10" customFormat="1" ht="11.25" hidden="1" customHeight="1" x14ac:dyDescent="0.2">
      <c r="AJ203" s="49"/>
      <c r="AN203" s="84"/>
    </row>
    <row r="204" spans="1:84" s="10" customFormat="1" ht="11.25" hidden="1" customHeight="1" x14ac:dyDescent="0.2">
      <c r="A204" s="81" t="s">
        <v>127</v>
      </c>
      <c r="AJ204" s="49"/>
    </row>
    <row r="205" spans="1:84" s="10" customFormat="1" ht="11.25" hidden="1" customHeight="1" x14ac:dyDescent="0.2">
      <c r="Q205" s="82"/>
      <c r="AJ205" s="49"/>
    </row>
    <row r="206" spans="1:84" s="10" customFormat="1" ht="11.25" hidden="1" customHeight="1" x14ac:dyDescent="0.2">
      <c r="A206" s="82" t="s">
        <v>128</v>
      </c>
      <c r="V206" s="85"/>
      <c r="W206" s="77"/>
      <c r="X206" s="77"/>
      <c r="Y206" s="77"/>
      <c r="Z206" s="77"/>
      <c r="AA206" s="77"/>
      <c r="AB206" s="77"/>
      <c r="AC206" s="82" t="s">
        <v>135</v>
      </c>
      <c r="AJ206" s="49"/>
      <c r="BF206" s="82"/>
    </row>
    <row r="207" spans="1:84" s="10" customFormat="1" ht="11.25" hidden="1" customHeight="1" x14ac:dyDescent="0.2">
      <c r="H207" s="83" t="s">
        <v>131</v>
      </c>
      <c r="N207" s="83" t="s">
        <v>132</v>
      </c>
      <c r="V207" s="77"/>
      <c r="W207" s="77"/>
      <c r="X207" s="77"/>
      <c r="Y207" s="77"/>
      <c r="Z207" s="77"/>
      <c r="AA207" s="77"/>
      <c r="AB207" s="77"/>
      <c r="AJ207" s="49"/>
    </row>
    <row r="208" spans="1:84" s="10" customFormat="1" ht="11.25" hidden="1" customHeight="1" x14ac:dyDescent="0.2">
      <c r="A208" s="83" t="s">
        <v>129</v>
      </c>
      <c r="H208" s="10">
        <f>IF(AND($I$36=1,$G$36&lt;&gt;"",$Z$36&lt;&gt;"UD"),ABS($X$36),0)</f>
        <v>0</v>
      </c>
      <c r="N208" s="10">
        <f>IF(AND($AO$15=1,$AM$15&lt;&gt;"",$BE$15&lt;&gt;"UD"),ABS($BC$15),0)</f>
        <v>4</v>
      </c>
      <c r="T208" s="83" t="s">
        <v>133</v>
      </c>
      <c r="V208" s="86"/>
      <c r="W208" s="77"/>
      <c r="X208" s="77"/>
      <c r="Y208" s="83" t="s">
        <v>1086</v>
      </c>
      <c r="Z208" s="77"/>
      <c r="AA208" s="77"/>
      <c r="AB208" s="77"/>
      <c r="AC208" s="83" t="s">
        <v>129</v>
      </c>
      <c r="AI208" s="83" t="s">
        <v>131</v>
      </c>
      <c r="AN208" s="83" t="s">
        <v>132</v>
      </c>
      <c r="AR208" s="83" t="s">
        <v>133</v>
      </c>
      <c r="AS208" s="84"/>
      <c r="AW208" s="83" t="s">
        <v>1086</v>
      </c>
      <c r="BF208" s="83"/>
      <c r="BN208" s="87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  <c r="BY208" s="88"/>
      <c r="BZ208" s="88"/>
      <c r="CA208" s="88"/>
      <c r="CB208" s="88"/>
      <c r="CC208" s="88"/>
      <c r="CD208" s="88"/>
      <c r="CE208" s="88"/>
      <c r="CF208" s="88"/>
    </row>
    <row r="209" spans="1:84" s="10" customFormat="1" ht="11.25" hidden="1" customHeight="1" x14ac:dyDescent="0.2">
      <c r="A209" s="10">
        <f>IF(AND($I$16=1,$G$16&lt;&gt;"",$Z$16&lt;&gt;"UD"),ABS($X$16),0)</f>
        <v>0</v>
      </c>
      <c r="H209" s="10">
        <f>IF(AND($I$37=1,$G$37&lt;&gt;"",$Z$37&lt;&gt;"UD"),ABS($X$37),0)</f>
        <v>0</v>
      </c>
      <c r="N209" s="10">
        <f>IF(AND($AO$16=1,$AM$16&lt;&gt;"",$BE$16&lt;&gt;"UD"),ABS($BC$16),0)</f>
        <v>4</v>
      </c>
      <c r="T209" s="84">
        <f>IF(AND($AO$29=1,$AM$29&lt;&gt;"",$BE$29&lt;&gt;"UD"),ABS($BC$29),0)</f>
        <v>4</v>
      </c>
      <c r="U209" s="84"/>
      <c r="V209" s="77"/>
      <c r="W209" s="77"/>
      <c r="X209" s="77"/>
      <c r="Y209" s="77">
        <f>IF(AND($I$51=1,$G$51&lt;&gt;"",$Z$51&lt;&gt;"UD"),ABS($X$51),0)</f>
        <v>0</v>
      </c>
      <c r="Z209" s="77"/>
      <c r="AA209" s="77"/>
      <c r="AB209" s="77"/>
      <c r="AC209" s="10">
        <f>IF(AND($I$16=1,$G$16&lt;&gt;"",$Z$16="UD"),ABS($X$16),0)</f>
        <v>3</v>
      </c>
      <c r="AI209" s="10">
        <f>IF(AND($I$36=1,$G$36&lt;&gt;"",$Z$36="UD"),ABS($X$36),0)</f>
        <v>0</v>
      </c>
      <c r="AN209" s="10">
        <f>IF(AND($AO$15=1,$AM$15&lt;&gt;"",$BE$15="UD"),ABS($BC$15),0)</f>
        <v>0</v>
      </c>
      <c r="AR209" s="84">
        <f>IF(AND($AO$29=1,$AM$29&lt;&gt;"",$BE$29="UD"),ABS($BC$29),0)</f>
        <v>0</v>
      </c>
      <c r="AS209" s="84"/>
      <c r="AW209" s="10">
        <f>IF(AND($I$51=1,$G$51&lt;&gt;"",$Z$51="UD"),ABS($X$51),0)</f>
        <v>0</v>
      </c>
      <c r="BN209" s="88"/>
      <c r="BO209" s="88"/>
      <c r="BP209" s="88"/>
      <c r="BQ209" s="88"/>
      <c r="BR209" s="88"/>
      <c r="BS209" s="88"/>
      <c r="BT209" s="88"/>
      <c r="BU209" s="88"/>
      <c r="BV209" s="88"/>
      <c r="BW209" s="88"/>
      <c r="BX209" s="88"/>
      <c r="BY209" s="88"/>
      <c r="BZ209" s="88"/>
      <c r="CA209" s="88"/>
      <c r="CB209" s="88"/>
      <c r="CC209" s="88"/>
      <c r="CD209" s="88"/>
      <c r="CE209" s="88"/>
      <c r="CF209" s="88"/>
    </row>
    <row r="210" spans="1:84" s="10" customFormat="1" ht="11.25" hidden="1" customHeight="1" x14ac:dyDescent="0.2">
      <c r="A210" s="10">
        <f>IF(AND($I$17=1,$G$17&lt;&gt;"",$Z$17&lt;&gt;"UD"),ABS($X$17),0)</f>
        <v>0</v>
      </c>
      <c r="H210" s="10">
        <f>IF(AND($I$38=1,$G$38&lt;&gt;"",$Z$38&lt;&gt;"UD"),ABS($X$38),0)</f>
        <v>0</v>
      </c>
      <c r="N210" s="10">
        <f>IF(AND($AO$17=1,$AM$17&lt;&gt;"",$BE$17&lt;&gt;"UD"),ABS($BC$17),0)</f>
        <v>3</v>
      </c>
      <c r="T210" s="84">
        <f>IF(AND($AO$30=1,$AM$30&lt;&gt;"",$BE$30&lt;&gt;"UD"),ABS($BC$30),0)</f>
        <v>4</v>
      </c>
      <c r="U210" s="84"/>
      <c r="V210" s="77"/>
      <c r="W210" s="77"/>
      <c r="X210" s="77"/>
      <c r="Y210" s="77"/>
      <c r="Z210" s="77"/>
      <c r="AA210" s="77"/>
      <c r="AB210" s="77"/>
      <c r="AC210" s="10">
        <f>IF(AND($I$17=1,$G$17&lt;&gt;"",$Z$17="UD"),ABS($X$17),0)</f>
        <v>0</v>
      </c>
      <c r="AI210" s="10">
        <f>IF(AND($I$37=1,$G$37&lt;&gt;"",$Z$37="UD"),ABS($X$37),0)</f>
        <v>0</v>
      </c>
      <c r="AN210" s="10">
        <f>IF(AND($AO$16=1,$AM$16&lt;&gt;"",$BE$16="UD"),ABS($BC$16),0)</f>
        <v>0</v>
      </c>
      <c r="AR210" s="84">
        <f>IF(AND($AO$30=1,$AM$30&lt;&gt;"",$BE$30="UD"),ABS($BC$30),0)</f>
        <v>0</v>
      </c>
      <c r="AS210" s="84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  <c r="BY210" s="88"/>
      <c r="BZ210" s="88"/>
      <c r="CA210" s="88"/>
      <c r="CB210" s="88"/>
      <c r="CC210" s="88"/>
      <c r="CD210" s="88"/>
      <c r="CE210" s="88"/>
      <c r="CF210" s="88"/>
    </row>
    <row r="211" spans="1:84" s="10" customFormat="1" ht="11.25" hidden="1" customHeight="1" x14ac:dyDescent="0.2">
      <c r="A211" s="10">
        <f>IF(AND($I$18=1,$G$18&lt;&gt;"",$Z$18&lt;&gt;"UD"),ABS($X$18),0)</f>
        <v>0</v>
      </c>
      <c r="H211" s="10">
        <f>IF(AND($I$39=1,$G$39&lt;&gt;"",$Z$39&lt;&gt;"UD"),ABS($X$39),0)</f>
        <v>0</v>
      </c>
      <c r="N211" s="10">
        <f>IF(AND($AO$18=1,$AM$18&lt;&gt;"",$BE$18&lt;&gt;"UD"),ABS($BC$18),0)</f>
        <v>3</v>
      </c>
      <c r="T211" s="10">
        <f>IF(AND($AO$31=1,$AM$31&lt;&gt;"",$BE$31&lt;&gt;"UD"),ABS($BC$31),0)</f>
        <v>0</v>
      </c>
      <c r="U211" s="84"/>
      <c r="V211" s="77"/>
      <c r="W211" s="77"/>
      <c r="X211" s="77"/>
      <c r="Y211" s="77"/>
      <c r="Z211" s="77"/>
      <c r="AA211" s="77"/>
      <c r="AB211" s="77"/>
      <c r="AC211" s="10">
        <f>IF(AND($I$18=1,$G$18&lt;&gt;"",$Z$18="UD"),ABS($X$18),0)</f>
        <v>0</v>
      </c>
      <c r="AI211" s="10">
        <f>IF(AND($I$38=1,$G$38&lt;&gt;"",$Z$38="UD"),ABS($X$38),0)</f>
        <v>0</v>
      </c>
      <c r="AN211" s="10">
        <f>IF(AND($AO$17=1,$AM$17&lt;&gt;"",$BE$17="UD"),ABS($BC$17),0)</f>
        <v>0</v>
      </c>
      <c r="AR211" s="10">
        <f>IF(AND($AO$31=1,$AM$31&lt;&gt;"",$BE$31="UD"),ABS($BC$31),0)</f>
        <v>0</v>
      </c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  <c r="BY211" s="88"/>
      <c r="BZ211" s="88"/>
      <c r="CA211" s="88"/>
      <c r="CB211" s="88"/>
      <c r="CC211" s="88"/>
      <c r="CD211" s="88"/>
      <c r="CE211" s="88"/>
      <c r="CF211" s="88"/>
    </row>
    <row r="212" spans="1:84" s="10" customFormat="1" ht="11.25" hidden="1" customHeight="1" x14ac:dyDescent="0.2">
      <c r="A212" s="10">
        <f>IF(AND($I$19=1,$G$19&lt;&gt;"",$Z$19&lt;&gt;"UD"),ABS($X$19),0)</f>
        <v>0</v>
      </c>
      <c r="H212" s="10">
        <f>IF(AND($I$40=1,$G$40&lt;&gt;"",$Z$40&lt;&gt;"UD"),ABS($X$40),0)</f>
        <v>0</v>
      </c>
      <c r="N212" s="10">
        <f>IF(AND($AO$19=1,$AM$19&lt;&gt;"",$BE$19&lt;&gt;"UD"),ABS($BC$19),0)</f>
        <v>4</v>
      </c>
      <c r="T212" s="10">
        <f>IF(AND($AO$32=1,$AM$32&lt;&gt;"",$BE$32&lt;&gt;"UD"),ABS($BC$32),0)</f>
        <v>0</v>
      </c>
      <c r="V212" s="77"/>
      <c r="W212" s="77"/>
      <c r="X212" s="77"/>
      <c r="Y212" s="77"/>
      <c r="Z212" s="77"/>
      <c r="AA212" s="77"/>
      <c r="AB212" s="77"/>
      <c r="AC212" s="10">
        <f>IF(AND($I$19=1,$G$19&lt;&gt;"",$Z$19="UD"),ABS($X$19),0)</f>
        <v>3</v>
      </c>
      <c r="AI212" s="10">
        <f>IF(AND($I$39=1,$G$39&lt;&gt;"",$Z$39="UD"),ABS($X$39),0)</f>
        <v>0</v>
      </c>
      <c r="AN212" s="10">
        <f>IF(AND($AO$18=1,$AM$18&lt;&gt;"",$BE$18="UD"),ABS($BC$18),0)</f>
        <v>0</v>
      </c>
      <c r="AR212" s="10">
        <f>IF(AND($AO$32=1,$AM$32&lt;&gt;"",$BE$32="UD"),ABS($BC$32),0)</f>
        <v>0</v>
      </c>
      <c r="BN212" s="88"/>
      <c r="BO212" s="88"/>
      <c r="BP212" s="88"/>
      <c r="BQ212" s="88"/>
      <c r="BR212" s="88"/>
      <c r="BS212" s="88"/>
      <c r="BT212" s="88"/>
      <c r="BU212" s="88"/>
      <c r="BV212" s="88"/>
      <c r="BW212" s="88"/>
      <c r="BX212" s="88"/>
      <c r="BY212" s="88"/>
      <c r="BZ212" s="88"/>
      <c r="CA212" s="88"/>
      <c r="CB212" s="88"/>
      <c r="CC212" s="88"/>
      <c r="CD212" s="88"/>
      <c r="CE212" s="88"/>
      <c r="CF212" s="88"/>
    </row>
    <row r="213" spans="1:84" s="84" customFormat="1" ht="11.25" hidden="1" customHeight="1" x14ac:dyDescent="0.2">
      <c r="A213" s="10">
        <f>IF(AND($I$20=1,$G$20&lt;&gt;"",$Z$20&lt;&gt;"UD"),ABS($X$20),0)</f>
        <v>4</v>
      </c>
      <c r="B213" s="10"/>
      <c r="C213" s="10"/>
      <c r="D213" s="10"/>
      <c r="E213" s="10"/>
      <c r="F213" s="10"/>
      <c r="G213" s="10"/>
      <c r="H213" s="10">
        <f>IF(AND($I$41=1,$G$41&lt;&gt;"",$Z$41&lt;&gt;"UD"),ABS($X$41),0)</f>
        <v>2</v>
      </c>
      <c r="I213" s="10"/>
      <c r="J213" s="10"/>
      <c r="K213" s="10"/>
      <c r="L213" s="10"/>
      <c r="M213" s="10"/>
      <c r="N213" s="10">
        <f>IF(AND($AO$20=1,$AM$20&lt;&gt;"",$BE$20&lt;&gt;"UD"),ABS($BC$20),0)</f>
        <v>4</v>
      </c>
      <c r="O213" s="10"/>
      <c r="P213" s="10"/>
      <c r="Q213" s="10"/>
      <c r="R213" s="10"/>
      <c r="S213" s="10"/>
      <c r="T213" s="10">
        <f>IF(AND($AO$33=1,$AM$33&lt;&gt;"",$BE$33&lt;&gt;"UD"),ABS($BC$33),0)</f>
        <v>0</v>
      </c>
      <c r="U213" s="10"/>
      <c r="V213" s="77"/>
      <c r="W213" s="77"/>
      <c r="X213" s="77"/>
      <c r="Y213" s="77"/>
      <c r="Z213" s="77"/>
      <c r="AA213" s="77"/>
      <c r="AB213" s="77"/>
      <c r="AC213" s="10">
        <f>IF(AND($I$20=1,$G$20&lt;&gt;"",$Z$20="UD"),ABS($X$20),0)</f>
        <v>0</v>
      </c>
      <c r="AD213" s="10"/>
      <c r="AE213" s="10"/>
      <c r="AF213" s="10"/>
      <c r="AG213" s="10"/>
      <c r="AH213" s="10"/>
      <c r="AI213" s="10">
        <f>IF(AND($I$40=1,$G$40&lt;&gt;"",$Z$40="UD"),ABS($X$40),0)</f>
        <v>0</v>
      </c>
      <c r="AJ213" s="10"/>
      <c r="AK213" s="10"/>
      <c r="AL213" s="10"/>
      <c r="AM213" s="10"/>
      <c r="AN213" s="10">
        <f>IF(AND($AO$19=1,$AM$19&lt;&gt;"",$BE$19="UD"),ABS($BC$19),0)</f>
        <v>0</v>
      </c>
      <c r="AO213" s="10"/>
      <c r="AP213" s="10"/>
      <c r="AQ213" s="10"/>
      <c r="AR213" s="10">
        <f>IF(AND($AO$33=1,$AM$33&lt;&gt;"",$BE$33="UD"),ABS($BC$33),0)</f>
        <v>0</v>
      </c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88"/>
      <c r="BO213" s="88"/>
      <c r="BP213" s="88"/>
      <c r="BQ213" s="88"/>
      <c r="BR213" s="88"/>
      <c r="BS213" s="88"/>
      <c r="BT213" s="88"/>
      <c r="BU213" s="88"/>
      <c r="BV213" s="88"/>
      <c r="BW213" s="88"/>
      <c r="BX213" s="88"/>
      <c r="BY213" s="88"/>
      <c r="BZ213" s="88"/>
      <c r="CA213" s="88"/>
      <c r="CB213" s="88"/>
      <c r="CC213" s="88"/>
      <c r="CD213" s="88"/>
      <c r="CE213" s="88"/>
      <c r="CF213" s="88"/>
    </row>
    <row r="214" spans="1:84" s="84" customFormat="1" ht="11.25" hidden="1" customHeight="1" x14ac:dyDescent="0.2">
      <c r="A214" s="10">
        <f>IF(AND($I$21=1,$G$21&lt;&gt;"",$Z$21&lt;&gt;"UD"),ABS($X$21),0)</f>
        <v>0</v>
      </c>
      <c r="B214" s="10"/>
      <c r="E214" s="89"/>
      <c r="F214" s="10"/>
      <c r="G214" s="10"/>
      <c r="H214" s="10">
        <f>IF(AND($I$42=1,$G$42&lt;&gt;"",$Z$42&lt;&gt;"UD"),ABS($X$42),0)</f>
        <v>0</v>
      </c>
      <c r="I214" s="10"/>
      <c r="J214" s="10"/>
      <c r="K214" s="10"/>
      <c r="L214" s="10"/>
      <c r="M214" s="10"/>
      <c r="N214" s="10">
        <f>IF(AND($AO$21=1,$AM$21&lt;&gt;"",$BE$21&lt;&gt;"UD"),ABS($BC$21),0)</f>
        <v>4</v>
      </c>
      <c r="O214" s="10"/>
      <c r="P214" s="10"/>
      <c r="Q214" s="10"/>
      <c r="R214" s="10"/>
      <c r="S214" s="10"/>
      <c r="T214" s="10">
        <f>IF(AND($AO$34=1,$AM$34&lt;&gt;"",$BE$34&lt;&gt;"UD"),ABS($BC$34),0)</f>
        <v>0</v>
      </c>
      <c r="U214" s="10"/>
      <c r="V214" s="77"/>
      <c r="W214" s="77"/>
      <c r="X214" s="77"/>
      <c r="Y214" s="77"/>
      <c r="Z214" s="77"/>
      <c r="AA214" s="77"/>
      <c r="AB214" s="77"/>
      <c r="AC214" s="10">
        <f>IF(AND($I$21=1,$G$21&lt;&gt;"",$Z$21="UD"),ABS($X$21),0)</f>
        <v>0</v>
      </c>
      <c r="AD214" s="10"/>
      <c r="AE214" s="10"/>
      <c r="AF214" s="10"/>
      <c r="AG214" s="10"/>
      <c r="AH214" s="10"/>
      <c r="AI214" s="10">
        <f>IF(AND($I$41=1,$G$41&lt;&gt;"",$Z$41="UD"),ABS($X$41),0)</f>
        <v>0</v>
      </c>
      <c r="AJ214" s="10"/>
      <c r="AK214" s="10"/>
      <c r="AL214" s="10"/>
      <c r="AM214" s="10"/>
      <c r="AN214" s="10">
        <f>IF(AND($AO$20=1,$AM$20&lt;&gt;"",$BE$20="UD"),ABS($BC$20),0)</f>
        <v>0</v>
      </c>
      <c r="AO214" s="10"/>
      <c r="AP214" s="10"/>
      <c r="AQ214" s="10"/>
      <c r="AR214" s="10">
        <f>IF(AND($AO$34=1,$AM$34&lt;&gt;"",$BE$34="UD"),ABS($BC$34),0)</f>
        <v>0</v>
      </c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88"/>
      <c r="BO214" s="88"/>
      <c r="BP214" s="88"/>
      <c r="BQ214" s="88"/>
      <c r="BR214" s="88"/>
      <c r="BS214" s="88"/>
      <c r="BT214" s="88"/>
      <c r="BU214" s="88"/>
      <c r="BV214" s="88"/>
      <c r="BW214" s="88"/>
      <c r="BX214" s="88"/>
      <c r="BY214" s="88"/>
      <c r="BZ214" s="88"/>
      <c r="CA214" s="88"/>
      <c r="CB214" s="88"/>
      <c r="CC214" s="88"/>
      <c r="CD214" s="88"/>
      <c r="CE214" s="88"/>
      <c r="CF214" s="88"/>
    </row>
    <row r="215" spans="1:84" s="84" customFormat="1" ht="11.25" hidden="1" customHeight="1" x14ac:dyDescent="0.2">
      <c r="A215" s="10">
        <f>IF(AND($I$22=1,$G$22&lt;&gt;"",$Z$22&lt;&gt;"UD"),ABS($X$22),0)</f>
        <v>0</v>
      </c>
      <c r="B215" s="10"/>
      <c r="F215" s="10"/>
      <c r="G215" s="10"/>
      <c r="H215" s="10">
        <f>IF(AND($I$43=1,$G$43&lt;&gt;"",$Z$43&lt;&gt;"UD"),ABS($X$43),0)</f>
        <v>0</v>
      </c>
      <c r="I215" s="10"/>
      <c r="J215" s="10"/>
      <c r="K215" s="10"/>
      <c r="L215" s="10"/>
      <c r="M215" s="10"/>
      <c r="N215" s="10">
        <f>IF(AND($AO$22=1,$AM$22&lt;&gt;"",$BE$22&lt;&gt;"UD"),ABS($BC$22),0)</f>
        <v>1</v>
      </c>
      <c r="O215" s="10"/>
      <c r="P215" s="10"/>
      <c r="Q215" s="10"/>
      <c r="R215" s="10"/>
      <c r="S215" s="10"/>
      <c r="T215" s="10">
        <f>IF(AND($AO$35=1,$AM$35&lt;&gt;"",$BE$35&lt;&gt;"UD"),ABS($BC$35),0)</f>
        <v>0</v>
      </c>
      <c r="U215" s="10"/>
      <c r="V215" s="77"/>
      <c r="W215" s="77"/>
      <c r="X215" s="77"/>
      <c r="Y215" s="77"/>
      <c r="Z215" s="77"/>
      <c r="AA215" s="77"/>
      <c r="AB215" s="77"/>
      <c r="AC215" s="10">
        <f>IF(AND($I$22=1,$G$22&lt;&gt;"",$Z$22="UD"),ABS($X$22),0)</f>
        <v>0</v>
      </c>
      <c r="AD215" s="10"/>
      <c r="AE215" s="10"/>
      <c r="AF215" s="10"/>
      <c r="AG215" s="77"/>
      <c r="AH215" s="10"/>
      <c r="AI215" s="10">
        <f>IF(AND($I$42=1,$G$42&lt;&gt;"",$Z$42="UD"),ABS($X$42),0)</f>
        <v>0</v>
      </c>
      <c r="AJ215" s="10"/>
      <c r="AK215" s="10"/>
      <c r="AL215" s="10"/>
      <c r="AM215" s="10"/>
      <c r="AN215" s="10">
        <f>IF(AND($AO$21=1,$AM$21&lt;&gt;"",$BE$21="UD"),ABS($BC$21),0)</f>
        <v>0</v>
      </c>
      <c r="AO215" s="10"/>
      <c r="AP215" s="10"/>
      <c r="AQ215" s="10"/>
      <c r="AR215" s="10">
        <f>IF(AND($AO$35=1,$AM$35&lt;&gt;"",$BE$35="UD"),ABS($BC$35),0)</f>
        <v>0</v>
      </c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88"/>
      <c r="BO215" s="88"/>
      <c r="BP215" s="88"/>
      <c r="BQ215" s="88"/>
      <c r="BR215" s="88"/>
      <c r="BS215" s="88"/>
      <c r="BT215" s="88"/>
      <c r="BU215" s="88"/>
      <c r="BV215" s="88"/>
      <c r="BW215" s="88"/>
      <c r="BX215" s="88"/>
      <c r="BY215" s="88"/>
      <c r="BZ215" s="88"/>
      <c r="CA215" s="88"/>
      <c r="CB215" s="88"/>
      <c r="CC215" s="88"/>
      <c r="CD215" s="88"/>
      <c r="CE215" s="88"/>
      <c r="CF215" s="88"/>
    </row>
    <row r="216" spans="1:84" s="10" customFormat="1" ht="11.25" hidden="1" customHeight="1" x14ac:dyDescent="0.2">
      <c r="A216" s="10">
        <f>IF(AND($I$23=1,$G$23&lt;&gt;"",$Z$23&lt;&gt;"UD"),ABS($X$23),0)</f>
        <v>0</v>
      </c>
      <c r="C216" s="84"/>
      <c r="D216" s="84"/>
      <c r="E216" s="84"/>
      <c r="H216" s="10">
        <f>IF(AND($I$44=1,$G$44&lt;&gt;"",$Z$44&lt;&gt;"UD"),ABS($X$44),0)</f>
        <v>0</v>
      </c>
      <c r="N216" s="10">
        <f>IF(AND($AO$23=1,$AM$23&lt;&gt;"",$BE$23&lt;&gt;"UD"),ABS($BC$23),0)</f>
        <v>0</v>
      </c>
      <c r="T216" s="10">
        <f>IF(AND($AO$36=1,$AM$36&lt;&gt;"",$BE$36&lt;&gt;"UD"),ABS($BC$36),0)</f>
        <v>0</v>
      </c>
      <c r="V216" s="77"/>
      <c r="W216" s="77"/>
      <c r="X216" s="77"/>
      <c r="Y216" s="77"/>
      <c r="Z216" s="77"/>
      <c r="AA216" s="77"/>
      <c r="AB216" s="77"/>
      <c r="AC216" s="10">
        <f>IF(AND($I$23=1,$G$23&lt;&gt;"",$Z$23="UD"),ABS($X$23),0)</f>
        <v>0</v>
      </c>
      <c r="AI216" s="10">
        <f>IF(AND($I$43=1,$G$43&lt;&gt;"",$Z$43="UD"),ABS($X$43),0)</f>
        <v>4</v>
      </c>
      <c r="AN216" s="10">
        <f>IF(AND($AO$22=1,$AM$22&lt;&gt;"",$BE$22="UD"),ABS($BC$22),0)</f>
        <v>0</v>
      </c>
      <c r="AR216" s="10">
        <f>IF(AND($AO$36=1,$AM$36&lt;&gt;"",$BE$36="UD"),ABS($BC$36),0)</f>
        <v>0</v>
      </c>
      <c r="BN216" s="88"/>
      <c r="BO216" s="88"/>
      <c r="BP216" s="88"/>
      <c r="BQ216" s="88"/>
      <c r="BR216" s="88"/>
      <c r="BS216" s="88"/>
      <c r="BT216" s="88"/>
      <c r="BU216" s="88"/>
      <c r="BV216" s="88"/>
      <c r="BW216" s="88"/>
      <c r="BX216" s="88"/>
      <c r="BY216" s="88"/>
      <c r="BZ216" s="88"/>
      <c r="CA216" s="88"/>
      <c r="CB216" s="88"/>
      <c r="CC216" s="88"/>
      <c r="CD216" s="88"/>
      <c r="CE216" s="88"/>
      <c r="CF216" s="88"/>
    </row>
    <row r="217" spans="1:84" s="10" customFormat="1" ht="11.25" hidden="1" customHeight="1" x14ac:dyDescent="0.2">
      <c r="A217" s="10">
        <f>IF(AND($I$24=1,$G$24&lt;&gt;"",$Z$24&lt;&gt;"UD"),ABS($X$24),0)</f>
        <v>0</v>
      </c>
      <c r="C217" s="84"/>
      <c r="D217" s="84"/>
      <c r="E217" s="84"/>
      <c r="H217" s="10">
        <f>IF(AND($I$45=1,$G$45&lt;&gt;"",$Z$45&lt;&gt;"UD"),ABS($X$45),0)</f>
        <v>0</v>
      </c>
      <c r="N217" s="10">
        <f>IF(AND($AO$24=1,$AM$24&lt;&gt;"",$BE$24&lt;&gt;"UD"),ABS($BC$24),0)</f>
        <v>0</v>
      </c>
      <c r="T217" s="10">
        <f>IF(AND($AO$37=1,$AM$37&lt;&gt;"",$BE$37&lt;&gt;"UD"),ABS($BC$37),0)</f>
        <v>0</v>
      </c>
      <c r="V217" s="77"/>
      <c r="W217" s="77"/>
      <c r="X217" s="77"/>
      <c r="Y217" s="77"/>
      <c r="Z217" s="77"/>
      <c r="AA217" s="77"/>
      <c r="AB217" s="77"/>
      <c r="AC217" s="10">
        <f>IF(AND($I$24=1,$G$24&lt;&gt;"",$Z$24="UD"),ABS($X$24),0)</f>
        <v>0</v>
      </c>
      <c r="AI217" s="10">
        <f>IF(AND($I$44=1,$G$44&lt;&gt;"",$Z$44="UD"),ABS($X$44),0)</f>
        <v>0</v>
      </c>
      <c r="AN217" s="10">
        <f>IF(AND($AO$23=1,$AM$23&lt;&gt;"",$BE$23="UD"),ABS($BC$23),0)</f>
        <v>0</v>
      </c>
      <c r="AR217" s="10">
        <f>IF(AND($AO$37=1,$AM$37&lt;&gt;"",$BE$37="UD"),ABS($BC$37),0)</f>
        <v>0</v>
      </c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  <c r="BY217" s="88"/>
      <c r="BZ217" s="88"/>
      <c r="CA217" s="88"/>
      <c r="CB217" s="88"/>
      <c r="CC217" s="88"/>
      <c r="CD217" s="88"/>
      <c r="CE217" s="88"/>
      <c r="CF217" s="88"/>
    </row>
    <row r="218" spans="1:84" s="10" customFormat="1" ht="11.25" hidden="1" customHeight="1" x14ac:dyDescent="0.2">
      <c r="A218" s="10">
        <f>IF(AND($I$25=1,$G$25&lt;&gt;"",$Z$25&lt;&gt;"UD"),ABS($X$25),0)</f>
        <v>0</v>
      </c>
      <c r="C218" s="84"/>
      <c r="D218" s="84"/>
      <c r="E218" s="84"/>
      <c r="H218" s="10">
        <f>IF(AND($I$46=1,$G$46&lt;&gt;"",$Z$46&lt;&gt;"UD"),ABS($X$46),0)</f>
        <v>0</v>
      </c>
      <c r="N218" s="10">
        <f>IF(AND($AO$25=1,$AM$25&lt;&gt;"",$BE$25&lt;&gt;"UD"),ABS($BC$25),0)</f>
        <v>0</v>
      </c>
      <c r="T218" s="10">
        <f>IF(AND($AO$38=1,$AM$38&lt;&gt;"",$BE$38&lt;&gt;"UD"),ABS($BC$38),0)</f>
        <v>0</v>
      </c>
      <c r="V218" s="77"/>
      <c r="W218" s="77"/>
      <c r="X218" s="77"/>
      <c r="Y218" s="77"/>
      <c r="Z218" s="77"/>
      <c r="AA218" s="77"/>
      <c r="AB218" s="77"/>
      <c r="AC218" s="10">
        <f>IF(AND($I$25=1,$G$25&lt;&gt;"",$Z$25="UD"),ABS($X$25),0)</f>
        <v>0</v>
      </c>
      <c r="AI218" s="10">
        <f>IF(AND($I$45=1,$G$45&lt;&gt;"",$Z$45="UD"),ABS($X$45),0)</f>
        <v>0</v>
      </c>
      <c r="AN218" s="10">
        <f>IF(AND($AO$24=1,$AM$24&lt;&gt;"",$BE$24="UD"),ABS($BC$24),0)</f>
        <v>0</v>
      </c>
      <c r="AR218" s="10">
        <f>IF(AND($AO$38=1,$AM$38&lt;&gt;"",$BE$38="UD"),ABS($BC$38),0)</f>
        <v>0</v>
      </c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  <c r="BY218" s="88"/>
      <c r="BZ218" s="88"/>
      <c r="CA218" s="88"/>
      <c r="CB218" s="88"/>
      <c r="CC218" s="88"/>
      <c r="CD218" s="88"/>
      <c r="CE218" s="88"/>
      <c r="CF218" s="88"/>
    </row>
    <row r="219" spans="1:84" s="10" customFormat="1" ht="11.25" hidden="1" customHeight="1" x14ac:dyDescent="0.2">
      <c r="A219" s="10">
        <f>IF(AND($I$26=1,$G$26&lt;&gt;"",$Z$26&lt;&gt;"UD"),ABS($X$26),0)</f>
        <v>0</v>
      </c>
      <c r="C219" s="84"/>
      <c r="D219" s="84"/>
      <c r="E219" s="84"/>
      <c r="H219" s="10">
        <f>IF(AND($I$47=1,$G$47&lt;&gt;"",$Z$47&lt;&gt;"UD"),ABS($X$47),0)</f>
        <v>0</v>
      </c>
      <c r="J219" s="79"/>
      <c r="N219" s="79">
        <f>SUM(N208:N218)</f>
        <v>27</v>
      </c>
      <c r="O219" s="79" t="s">
        <v>130</v>
      </c>
      <c r="T219" s="79">
        <f>SUM(T209:T218)</f>
        <v>8</v>
      </c>
      <c r="U219" s="79" t="s">
        <v>130</v>
      </c>
      <c r="V219" s="77"/>
      <c r="W219" s="77"/>
      <c r="X219" s="77"/>
      <c r="Y219" s="77"/>
      <c r="Z219" s="77"/>
      <c r="AA219" s="77"/>
      <c r="AB219" s="77"/>
      <c r="AC219" s="10">
        <f>IF(AND($I$26=1,$G$26&lt;&gt;"",$Z$26="UD"),ABS($X$26),0)</f>
        <v>0</v>
      </c>
      <c r="AI219" s="10">
        <f>IF(AND($I$46=1,$G$46&lt;&gt;"",$Z$46="UD"),ABS($X$46),0)</f>
        <v>0</v>
      </c>
      <c r="AL219" s="84"/>
      <c r="AN219" s="10">
        <f>IF(AND($AO$25=1,$AM$25&lt;&gt;"",$BE$25="UD"),ABS($BC$25),0)</f>
        <v>0</v>
      </c>
      <c r="AR219" s="79">
        <f>SUM(AR209:AR218)</f>
        <v>0</v>
      </c>
      <c r="AS219" s="79" t="s">
        <v>130</v>
      </c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  <c r="BY219" s="88"/>
      <c r="BZ219" s="88"/>
      <c r="CA219" s="88"/>
      <c r="CB219" s="88"/>
      <c r="CC219" s="88"/>
      <c r="CD219" s="88"/>
      <c r="CE219" s="88"/>
      <c r="CF219" s="88"/>
    </row>
    <row r="220" spans="1:84" s="10" customFormat="1" ht="11.25" hidden="1" customHeight="1" x14ac:dyDescent="0.2">
      <c r="A220" s="10">
        <f>IF(AND($I$27=1,$G$27&lt;&gt;"",$Z$27&lt;&gt;"UD"),ABS($X$27),0)</f>
        <v>0</v>
      </c>
      <c r="C220" s="84"/>
      <c r="D220" s="84"/>
      <c r="E220" s="84"/>
      <c r="H220" s="79">
        <f>SUM(H208:H219)</f>
        <v>2</v>
      </c>
      <c r="V220" s="77"/>
      <c r="W220" s="77"/>
      <c r="X220" s="77"/>
      <c r="Y220" s="77"/>
      <c r="Z220" s="77"/>
      <c r="AA220" s="77"/>
      <c r="AB220" s="77"/>
      <c r="AC220" s="10">
        <f>IF(AND($I$27=1,$G$27&lt;&gt;"",$Z$27="UD"),ABS($X$27),0)</f>
        <v>0</v>
      </c>
      <c r="AI220" s="10">
        <f>IF(AND($I$47=1,$G$47&lt;&gt;"",$Z$47="UD"),ABS($X$47),0)</f>
        <v>0</v>
      </c>
      <c r="AJ220" s="49"/>
      <c r="AL220" s="84"/>
      <c r="AN220" s="79">
        <f>SUM(AN209:AN219)</f>
        <v>0</v>
      </c>
      <c r="AO220" s="79" t="s">
        <v>130</v>
      </c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  <c r="BY220" s="88"/>
      <c r="BZ220" s="88"/>
      <c r="CA220" s="88"/>
      <c r="CB220" s="88"/>
      <c r="CC220" s="88"/>
      <c r="CD220" s="88"/>
      <c r="CE220" s="88"/>
      <c r="CF220" s="88"/>
    </row>
    <row r="221" spans="1:84" s="10" customFormat="1" ht="11.25" hidden="1" customHeight="1" x14ac:dyDescent="0.2">
      <c r="A221" s="10">
        <f>IF(AND($I$28=1,$G$28&lt;&gt;"",$Z$28&lt;&gt;"UD"),ABS($X$28),0)</f>
        <v>0</v>
      </c>
      <c r="C221" s="84"/>
      <c r="D221" s="84"/>
      <c r="E221" s="84"/>
      <c r="I221" s="79" t="s">
        <v>130</v>
      </c>
      <c r="V221" s="77"/>
      <c r="W221" s="77"/>
      <c r="X221" s="77"/>
      <c r="Y221" s="77"/>
      <c r="Z221" s="77"/>
      <c r="AA221" s="77"/>
      <c r="AB221" s="77"/>
      <c r="AC221" s="10">
        <f>IF(AND($I$28=1,$G$28&lt;&gt;"",$Z$28="UD"),ABS($X$28),0)</f>
        <v>0</v>
      </c>
      <c r="AI221" s="79">
        <f>SUM(AI209:AI220)</f>
        <v>4</v>
      </c>
      <c r="AJ221" s="79" t="s">
        <v>130</v>
      </c>
      <c r="AL221" s="84"/>
      <c r="BN221" s="88"/>
      <c r="BO221" s="88"/>
      <c r="BP221" s="88"/>
      <c r="BQ221" s="88"/>
      <c r="BR221" s="88"/>
      <c r="BS221" s="88"/>
      <c r="BT221" s="88"/>
      <c r="BU221" s="88"/>
      <c r="BV221" s="88"/>
      <c r="BW221" s="88"/>
      <c r="BX221" s="88"/>
      <c r="BY221" s="88"/>
      <c r="BZ221" s="88"/>
      <c r="CA221" s="88"/>
      <c r="CB221" s="88"/>
      <c r="CC221" s="88"/>
      <c r="CD221" s="88"/>
      <c r="CE221" s="88"/>
      <c r="CF221" s="88"/>
    </row>
    <row r="222" spans="1:84" s="10" customFormat="1" ht="11.25" hidden="1" customHeight="1" x14ac:dyDescent="0.2">
      <c r="A222" s="10">
        <f>IF(AND($I$29=1,$G$29&lt;&gt;"",$Z$29&lt;&gt;"UD"),ABS($X$29),0)</f>
        <v>0</v>
      </c>
      <c r="B222" s="84"/>
      <c r="C222" s="84"/>
      <c r="D222" s="84"/>
      <c r="E222" s="84"/>
      <c r="F222" s="84"/>
      <c r="G222" s="84"/>
      <c r="H222" s="84"/>
      <c r="M222" s="84"/>
      <c r="N222" s="84"/>
      <c r="O222" s="84"/>
      <c r="P222" s="84"/>
      <c r="Q222" s="84"/>
      <c r="V222" s="77"/>
      <c r="W222" s="77"/>
      <c r="X222" s="77"/>
      <c r="Y222" s="77"/>
      <c r="Z222" s="77"/>
      <c r="AA222" s="77"/>
      <c r="AB222" s="77"/>
      <c r="AC222" s="10">
        <f>IF(AND($I$29=1,$G$29&lt;&gt;"",$Z$29="UD"),ABS($X$29),0)</f>
        <v>0</v>
      </c>
      <c r="BG222" s="84"/>
      <c r="BH222" s="84"/>
      <c r="BN222" s="87"/>
      <c r="BO222" s="88"/>
      <c r="BP222" s="88"/>
      <c r="BQ222" s="88"/>
      <c r="BR222" s="88"/>
      <c r="BS222" s="88"/>
      <c r="BT222" s="88"/>
      <c r="BU222" s="88"/>
      <c r="BV222" s="88"/>
      <c r="BW222" s="88"/>
      <c r="BX222" s="88"/>
      <c r="BY222" s="88"/>
      <c r="BZ222" s="88"/>
      <c r="CA222" s="88"/>
      <c r="CB222" s="88"/>
      <c r="CC222" s="88"/>
      <c r="CD222" s="88"/>
      <c r="CE222" s="88"/>
      <c r="CF222" s="88"/>
    </row>
    <row r="223" spans="1:84" s="10" customFormat="1" ht="11.25" hidden="1" customHeight="1" x14ac:dyDescent="0.2">
      <c r="A223" s="84">
        <f>IF(AND($I$30=1,$G$30&lt;&gt;"",$Z$30&lt;&gt;"UD"),ABS($X$30),0)</f>
        <v>0</v>
      </c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9"/>
      <c r="W223" s="89"/>
      <c r="X223" s="77"/>
      <c r="Y223" s="89"/>
      <c r="Z223" s="89"/>
      <c r="AA223" s="89"/>
      <c r="AB223" s="89"/>
      <c r="AC223" s="84">
        <f>IF(AND($I$30=1,$G$30&lt;&gt;"",$Z$30="UD"),ABS($X$30),0)</f>
        <v>0</v>
      </c>
      <c r="AD223" s="84"/>
      <c r="AF223" s="84"/>
      <c r="AG223" s="84"/>
      <c r="AH223" s="84"/>
      <c r="AI223" s="84"/>
      <c r="AJ223" s="90"/>
      <c r="AK223" s="84"/>
      <c r="AM223" s="84"/>
      <c r="AN223" s="84"/>
      <c r="AO223" s="84"/>
      <c r="AP223" s="84"/>
      <c r="AQ223" s="84"/>
      <c r="AR223" s="84"/>
      <c r="AS223" s="84"/>
      <c r="AT223" s="84"/>
      <c r="AU223" s="84"/>
      <c r="AV223" s="84"/>
      <c r="AW223" s="84"/>
      <c r="AX223" s="84"/>
      <c r="AY223" s="84"/>
      <c r="AZ223" s="84"/>
      <c r="BA223" s="84"/>
      <c r="BB223" s="84"/>
      <c r="BC223" s="84"/>
      <c r="BD223" s="84"/>
      <c r="BE223" s="84"/>
      <c r="BF223" s="84"/>
      <c r="BG223" s="84"/>
      <c r="BH223" s="84"/>
      <c r="BI223" s="84"/>
      <c r="BJ223" s="84"/>
      <c r="BK223" s="84"/>
      <c r="BL223" s="84"/>
      <c r="BM223" s="84"/>
      <c r="BN223" s="88"/>
      <c r="BO223" s="88"/>
      <c r="BP223" s="88"/>
      <c r="BQ223" s="88"/>
      <c r="BR223" s="88"/>
      <c r="BS223" s="88"/>
      <c r="BT223" s="88"/>
      <c r="BU223" s="88"/>
      <c r="BV223" s="88"/>
      <c r="BW223" s="88"/>
      <c r="BX223" s="88"/>
      <c r="BY223" s="88"/>
      <c r="BZ223" s="88"/>
      <c r="CA223" s="88"/>
      <c r="CB223" s="88"/>
      <c r="CC223" s="88"/>
      <c r="CD223" s="88"/>
      <c r="CE223" s="88"/>
      <c r="CF223" s="88"/>
    </row>
    <row r="224" spans="1:84" s="10" customFormat="1" ht="11.25" hidden="1" customHeight="1" x14ac:dyDescent="0.2">
      <c r="A224" s="84">
        <f>IF(AND($I$31=1,$G$31&lt;&gt;"",$Z$31&lt;&gt;"UD"),ABS($X$31),0)</f>
        <v>0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9"/>
      <c r="W224" s="89"/>
      <c r="X224" s="77"/>
      <c r="Y224" s="89"/>
      <c r="Z224" s="89"/>
      <c r="AA224" s="89"/>
      <c r="AB224" s="89"/>
      <c r="AC224" s="84">
        <f>IF(AND($I$31=1,$G$31&lt;&gt;"",$Z$31="UD"),ABS($X$31),0)</f>
        <v>0</v>
      </c>
      <c r="AD224" s="84"/>
      <c r="AF224" s="84"/>
      <c r="AG224" s="84"/>
      <c r="AH224" s="84"/>
      <c r="AI224" s="84"/>
      <c r="AJ224" s="90"/>
      <c r="AK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84"/>
      <c r="AZ224" s="84"/>
      <c r="BA224" s="84"/>
      <c r="BB224" s="84"/>
      <c r="BC224" s="84"/>
      <c r="BD224" s="84"/>
      <c r="BE224" s="84"/>
      <c r="BF224" s="84"/>
      <c r="BG224" s="84"/>
      <c r="BH224" s="84"/>
      <c r="BI224" s="84"/>
      <c r="BJ224" s="84"/>
      <c r="BK224" s="84"/>
      <c r="BL224" s="84"/>
      <c r="BM224" s="84"/>
      <c r="BN224" s="88"/>
      <c r="BO224" s="88"/>
      <c r="BP224" s="88"/>
      <c r="BQ224" s="88"/>
      <c r="BR224" s="88"/>
      <c r="BS224" s="88"/>
      <c r="BT224" s="88"/>
      <c r="BU224" s="88"/>
      <c r="BV224" s="88"/>
      <c r="BW224" s="88"/>
      <c r="BX224" s="88"/>
      <c r="BY224" s="88"/>
      <c r="BZ224" s="88"/>
      <c r="CA224" s="88"/>
      <c r="CB224" s="88"/>
      <c r="CC224" s="88"/>
      <c r="CD224" s="88"/>
      <c r="CE224" s="88"/>
      <c r="CF224" s="88"/>
    </row>
    <row r="225" spans="1:84" s="10" customFormat="1" ht="11.25" hidden="1" customHeight="1" x14ac:dyDescent="0.2">
      <c r="A225" s="84">
        <f>IF(AND($I$14=1,$G$14&lt;&gt;"",$Z$14&lt;&gt;"UD"),ABS($X$14),0)</f>
        <v>4</v>
      </c>
      <c r="I225" s="84"/>
      <c r="J225" s="84"/>
      <c r="K225" s="84"/>
      <c r="L225" s="84"/>
      <c r="R225" s="84"/>
      <c r="S225" s="84"/>
      <c r="T225" s="84"/>
      <c r="U225" s="84"/>
      <c r="V225" s="89"/>
      <c r="W225" s="89"/>
      <c r="X225" s="89"/>
      <c r="Y225" s="89"/>
      <c r="Z225" s="89"/>
      <c r="AA225" s="89"/>
      <c r="AB225" s="89"/>
      <c r="AC225" s="84">
        <f>IF(AND($I$14=1,$G$14&lt;&gt;"",$Z$14="UD"),ABS($X$14),0)</f>
        <v>0</v>
      </c>
      <c r="AE225" s="84"/>
      <c r="AF225" s="84"/>
      <c r="AG225" s="84"/>
      <c r="AH225" s="84"/>
      <c r="AI225" s="84"/>
      <c r="AJ225" s="90"/>
      <c r="AK225" s="84"/>
      <c r="AM225" s="84"/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  <c r="BE225" s="84"/>
      <c r="BF225" s="84"/>
      <c r="BI225" s="84"/>
      <c r="BJ225" s="84"/>
      <c r="BK225" s="84"/>
      <c r="BL225" s="84"/>
      <c r="BM225" s="84"/>
      <c r="BN225" s="88"/>
      <c r="BO225" s="88"/>
      <c r="BP225" s="88"/>
      <c r="BQ225" s="88"/>
      <c r="BR225" s="88"/>
      <c r="BS225" s="88"/>
      <c r="BT225" s="88"/>
      <c r="BU225" s="88"/>
      <c r="BV225" s="88"/>
      <c r="BW225" s="88"/>
      <c r="BX225" s="88"/>
      <c r="BY225" s="88"/>
      <c r="BZ225" s="88"/>
      <c r="CA225" s="88"/>
      <c r="CB225" s="88"/>
      <c r="CC225" s="88"/>
      <c r="CD225" s="88"/>
      <c r="CE225" s="88"/>
      <c r="CF225" s="88"/>
    </row>
    <row r="226" spans="1:84" s="10" customFormat="1" ht="11.25" hidden="1" customHeight="1" x14ac:dyDescent="0.2">
      <c r="A226" s="84">
        <f>IF(AND($I$15=1,$G$15&lt;&gt;"",$Z$15&lt;&gt;"UD"),ABS($X$15),0)</f>
        <v>0</v>
      </c>
      <c r="B226" s="92" t="s">
        <v>130</v>
      </c>
      <c r="V226" s="77"/>
      <c r="W226" s="77"/>
      <c r="X226" s="77"/>
      <c r="Y226" s="77"/>
      <c r="Z226" s="77"/>
      <c r="AA226" s="77"/>
      <c r="AB226" s="77"/>
      <c r="AC226" s="84">
        <f>IF(AND($I$15=1,$G$15&lt;&gt;"",$Z$15="UD"),ABS($X$15),0)</f>
        <v>0</v>
      </c>
      <c r="AJ226" s="49"/>
      <c r="BN226" s="88"/>
      <c r="BO226" s="88"/>
      <c r="BP226" s="88"/>
      <c r="BQ226" s="88"/>
      <c r="BR226" s="88"/>
      <c r="BS226" s="88"/>
      <c r="BT226" s="88"/>
      <c r="BU226" s="88"/>
      <c r="BV226" s="88"/>
      <c r="BW226" s="88"/>
      <c r="BX226" s="88"/>
      <c r="BY226" s="88"/>
      <c r="BZ226" s="88"/>
      <c r="CA226" s="88"/>
      <c r="CB226" s="88"/>
      <c r="CC226" s="88"/>
      <c r="CD226" s="88"/>
      <c r="CE226" s="88"/>
      <c r="CF226" s="88"/>
    </row>
    <row r="227" spans="1:84" s="10" customFormat="1" ht="11.25" hidden="1" customHeight="1" x14ac:dyDescent="0.2">
      <c r="A227" s="91">
        <f>SUM(A209:A226)</f>
        <v>8</v>
      </c>
      <c r="B227" s="77" t="s">
        <v>938</v>
      </c>
      <c r="V227" s="77"/>
      <c r="W227" s="77"/>
      <c r="X227" s="77"/>
      <c r="Y227" s="77"/>
      <c r="Z227" s="77"/>
      <c r="AA227" s="77"/>
      <c r="AB227" s="77"/>
      <c r="AC227" s="91">
        <f>SUM(AC209:AC226)</f>
        <v>6</v>
      </c>
      <c r="AD227" s="92" t="s">
        <v>130</v>
      </c>
      <c r="AE227" s="77"/>
      <c r="AF227" s="77"/>
      <c r="AJ227" s="49"/>
      <c r="BN227" s="88"/>
      <c r="BO227" s="88"/>
      <c r="BP227" s="88"/>
      <c r="BQ227" s="88"/>
      <c r="BR227" s="88"/>
      <c r="BS227" s="88"/>
      <c r="BT227" s="88"/>
      <c r="BU227" s="88"/>
      <c r="BV227" s="88"/>
      <c r="BW227" s="88"/>
      <c r="BX227" s="88"/>
      <c r="BY227" s="88"/>
      <c r="BZ227" s="88"/>
      <c r="CA227" s="88"/>
      <c r="CB227" s="88"/>
      <c r="CC227" s="88"/>
      <c r="CD227" s="88"/>
      <c r="CE227" s="88"/>
      <c r="CF227" s="88"/>
    </row>
    <row r="228" spans="1:84" s="10" customFormat="1" ht="11.25" hidden="1" customHeight="1" x14ac:dyDescent="0.2">
      <c r="A228" s="148">
        <f>A227+H220+N219+T219+Y209</f>
        <v>45</v>
      </c>
      <c r="V228" s="77"/>
      <c r="W228" s="77"/>
      <c r="X228" s="77"/>
      <c r="Y228" s="77"/>
      <c r="Z228" s="77"/>
      <c r="AA228" s="77"/>
      <c r="AB228" s="77"/>
      <c r="AC228" s="148">
        <f>AC227+AI221+AN220+AR219+AW209</f>
        <v>10</v>
      </c>
      <c r="AD228" s="77" t="s">
        <v>939</v>
      </c>
      <c r="AE228" s="77"/>
      <c r="AF228" s="77"/>
      <c r="AJ228" s="49"/>
      <c r="BN228" s="88"/>
      <c r="BO228" s="88"/>
      <c r="BP228" s="88"/>
      <c r="BQ228" s="88"/>
      <c r="BR228" s="88"/>
      <c r="BS228" s="88"/>
      <c r="BT228" s="88"/>
      <c r="BU228" s="88"/>
      <c r="BV228" s="88"/>
      <c r="BW228" s="88"/>
      <c r="BX228" s="88"/>
      <c r="BY228" s="88"/>
      <c r="BZ228" s="88"/>
      <c r="CA228" s="88"/>
      <c r="CB228" s="88"/>
      <c r="CC228" s="88"/>
      <c r="CD228" s="88"/>
      <c r="CE228" s="88"/>
      <c r="CF228" s="88"/>
    </row>
    <row r="229" spans="1:84" s="10" customFormat="1" ht="11.25" hidden="1" customHeight="1" x14ac:dyDescent="0.2">
      <c r="D229" s="148">
        <f>A227+AC227</f>
        <v>14</v>
      </c>
      <c r="G229" s="10" t="s">
        <v>5</v>
      </c>
      <c r="H229" s="10">
        <f>AC228</f>
        <v>10</v>
      </c>
      <c r="V229" s="86"/>
      <c r="W229" s="77"/>
      <c r="X229" s="77"/>
      <c r="Y229" s="77"/>
      <c r="Z229" s="77"/>
      <c r="AA229" s="77"/>
      <c r="AB229" s="77"/>
      <c r="AE229" s="77"/>
      <c r="AF229" s="77"/>
      <c r="AJ229" s="49"/>
      <c r="BF229" s="83"/>
      <c r="BN229" s="88"/>
      <c r="BO229" s="88"/>
      <c r="BP229" s="88"/>
      <c r="BQ229" s="88"/>
      <c r="BR229" s="88"/>
      <c r="BS229" s="88"/>
      <c r="BT229" s="88"/>
      <c r="BU229" s="88"/>
      <c r="BV229" s="88"/>
      <c r="BW229" s="88"/>
      <c r="BX229" s="88"/>
      <c r="BY229" s="88"/>
      <c r="BZ229" s="88"/>
      <c r="CA229" s="88"/>
      <c r="CB229" s="88"/>
      <c r="CC229" s="88"/>
      <c r="CD229" s="88"/>
      <c r="CE229" s="88"/>
      <c r="CF229" s="88"/>
    </row>
    <row r="230" spans="1:84" s="10" customFormat="1" ht="11.25" hidden="1" customHeight="1" x14ac:dyDescent="0.2">
      <c r="A230" s="10" t="s">
        <v>120</v>
      </c>
      <c r="D230" s="10">
        <f>H220+AI221</f>
        <v>6</v>
      </c>
      <c r="V230" s="77"/>
      <c r="W230" s="77"/>
      <c r="X230" s="77"/>
      <c r="Y230" s="77"/>
      <c r="Z230" s="77"/>
      <c r="AA230" s="77"/>
      <c r="AB230" s="77"/>
      <c r="AE230" s="77"/>
      <c r="AF230" s="77"/>
      <c r="AJ230" s="49"/>
      <c r="BN230" s="88"/>
      <c r="BO230" s="88"/>
      <c r="BP230" s="88"/>
      <c r="BQ230" s="88"/>
      <c r="BR230" s="88"/>
      <c r="BS230" s="88"/>
      <c r="BT230" s="88"/>
      <c r="BU230" s="88"/>
      <c r="BV230" s="88"/>
      <c r="BW230" s="88"/>
      <c r="BX230" s="88"/>
      <c r="BY230" s="88"/>
      <c r="BZ230" s="88"/>
      <c r="CA230" s="88"/>
      <c r="CB230" s="88"/>
      <c r="CC230" s="88"/>
      <c r="CD230" s="88"/>
      <c r="CE230" s="88"/>
      <c r="CF230" s="88"/>
    </row>
    <row r="231" spans="1:84" s="10" customFormat="1" ht="11.25" hidden="1" customHeight="1" x14ac:dyDescent="0.2">
      <c r="A231" s="10" t="s">
        <v>121</v>
      </c>
      <c r="D231" s="10">
        <f>N219+AN220</f>
        <v>27</v>
      </c>
      <c r="V231" s="77"/>
      <c r="W231" s="77"/>
      <c r="X231" s="77"/>
      <c r="Y231" s="77"/>
      <c r="Z231" s="77"/>
      <c r="AA231" s="77"/>
      <c r="AB231" s="77"/>
      <c r="AE231" s="77"/>
      <c r="AF231" s="77"/>
      <c r="AJ231" s="49"/>
      <c r="BN231" s="88"/>
      <c r="BO231" s="88"/>
      <c r="BP231" s="88"/>
      <c r="BQ231" s="88"/>
      <c r="BR231" s="88"/>
      <c r="BS231" s="88"/>
      <c r="BT231" s="88"/>
      <c r="BU231" s="88"/>
      <c r="BV231" s="88"/>
      <c r="BW231" s="88"/>
      <c r="BX231" s="88"/>
      <c r="BY231" s="88"/>
      <c r="BZ231" s="88"/>
      <c r="CA231" s="88"/>
      <c r="CB231" s="88"/>
      <c r="CC231" s="88"/>
      <c r="CD231" s="88"/>
      <c r="CE231" s="88"/>
      <c r="CF231" s="88"/>
    </row>
    <row r="232" spans="1:84" s="10" customFormat="1" ht="11.25" hidden="1" customHeight="1" x14ac:dyDescent="0.2">
      <c r="A232" s="10" t="s">
        <v>138</v>
      </c>
      <c r="D232" s="10">
        <f>Y209+AW209</f>
        <v>0</v>
      </c>
      <c r="V232" s="77"/>
      <c r="W232" s="77"/>
      <c r="X232" s="77"/>
      <c r="Y232" s="77"/>
      <c r="Z232" s="77"/>
      <c r="AA232" s="77"/>
      <c r="AB232" s="77"/>
      <c r="AE232" s="77"/>
      <c r="AF232" s="77"/>
      <c r="AJ232" s="49"/>
      <c r="BN232" s="88"/>
      <c r="BO232" s="88"/>
      <c r="BP232" s="88"/>
      <c r="BQ232" s="88"/>
      <c r="BR232" s="88"/>
      <c r="BS232" s="88"/>
      <c r="BT232" s="88"/>
      <c r="BU232" s="88"/>
      <c r="BV232" s="88"/>
      <c r="BW232" s="88"/>
      <c r="BX232" s="88"/>
      <c r="BY232" s="88"/>
      <c r="BZ232" s="88"/>
      <c r="CA232" s="88"/>
      <c r="CB232" s="88"/>
      <c r="CC232" s="88"/>
      <c r="CD232" s="88"/>
      <c r="CE232" s="88"/>
      <c r="CF232" s="88"/>
    </row>
    <row r="233" spans="1:84" s="10" customFormat="1" ht="11.25" hidden="1" customHeight="1" x14ac:dyDescent="0.2">
      <c r="A233" s="10" t="s">
        <v>1086</v>
      </c>
      <c r="D233" s="10">
        <f>T219+AR219</f>
        <v>8</v>
      </c>
      <c r="V233" s="77"/>
      <c r="W233" s="77"/>
      <c r="X233" s="77"/>
      <c r="Y233" s="77"/>
      <c r="Z233" s="77"/>
      <c r="AA233" s="77"/>
      <c r="AB233" s="77"/>
      <c r="AE233" s="77"/>
      <c r="AF233" s="77"/>
      <c r="AJ233" s="49"/>
      <c r="BN233" s="88"/>
      <c r="BO233" s="88"/>
      <c r="BP233" s="88"/>
      <c r="BQ233" s="88"/>
      <c r="BR233" s="88"/>
      <c r="BS233" s="88"/>
      <c r="BT233" s="88"/>
      <c r="BU233" s="88"/>
      <c r="BV233" s="88"/>
      <c r="BW233" s="88"/>
      <c r="BX233" s="88"/>
      <c r="BY233" s="88"/>
      <c r="BZ233" s="88"/>
      <c r="CA233" s="88"/>
      <c r="CB233" s="88"/>
      <c r="CC233" s="88"/>
      <c r="CD233" s="88"/>
      <c r="CE233" s="88"/>
      <c r="CF233" s="88"/>
    </row>
    <row r="234" spans="1:84" s="10" customFormat="1" ht="11.25" hidden="1" customHeight="1" x14ac:dyDescent="0.2">
      <c r="A234" s="10" t="s">
        <v>139</v>
      </c>
      <c r="B234" s="81" t="s">
        <v>134</v>
      </c>
      <c r="V234" s="77"/>
      <c r="W234" s="77"/>
      <c r="X234" s="77"/>
      <c r="Y234" s="77"/>
      <c r="Z234" s="77"/>
      <c r="AA234" s="77"/>
      <c r="AB234" s="77"/>
      <c r="AE234" s="77"/>
      <c r="AF234" s="77"/>
      <c r="AJ234" s="49"/>
      <c r="BN234" s="88"/>
      <c r="BO234" s="88"/>
      <c r="BP234" s="88"/>
      <c r="BQ234" s="88"/>
      <c r="BR234" s="88"/>
      <c r="BS234" s="88"/>
      <c r="BT234" s="88"/>
      <c r="BU234" s="88"/>
      <c r="BV234" s="88"/>
      <c r="BW234" s="88"/>
      <c r="BX234" s="88"/>
      <c r="BY234" s="88"/>
      <c r="BZ234" s="88"/>
      <c r="CA234" s="88"/>
      <c r="CB234" s="88"/>
      <c r="CC234" s="88"/>
      <c r="CD234" s="88"/>
      <c r="CE234" s="88"/>
      <c r="CF234" s="88"/>
    </row>
    <row r="235" spans="1:84" s="10" customFormat="1" ht="11.25" hidden="1" customHeight="1" x14ac:dyDescent="0.2">
      <c r="A235" s="81">
        <f>A228+AC228</f>
        <v>55</v>
      </c>
      <c r="V235" s="77"/>
      <c r="W235" s="77"/>
      <c r="X235" s="77"/>
      <c r="Y235" s="77"/>
      <c r="Z235" s="77"/>
      <c r="AA235" s="77"/>
      <c r="AB235" s="77"/>
      <c r="AE235" s="77"/>
      <c r="AF235" s="77"/>
      <c r="AJ235" s="49"/>
      <c r="BN235" s="88"/>
      <c r="BO235" s="88"/>
      <c r="BP235" s="88"/>
      <c r="BQ235" s="88"/>
      <c r="BR235" s="88"/>
      <c r="BS235" s="88"/>
      <c r="BT235" s="88"/>
      <c r="BU235" s="88"/>
      <c r="BV235" s="88"/>
      <c r="BW235" s="88"/>
      <c r="BX235" s="88"/>
      <c r="BY235" s="88"/>
      <c r="BZ235" s="88"/>
      <c r="CA235" s="88"/>
      <c r="CB235" s="88"/>
      <c r="CC235" s="88"/>
      <c r="CD235" s="88"/>
      <c r="CE235" s="88"/>
      <c r="CF235" s="88"/>
    </row>
    <row r="236" spans="1:84" s="10" customFormat="1" ht="11.25" hidden="1" customHeight="1" x14ac:dyDescent="0.2">
      <c r="B236" s="93"/>
      <c r="C236" s="93"/>
      <c r="D236" s="93"/>
      <c r="E236" s="93"/>
      <c r="F236" s="93"/>
      <c r="G236" s="93"/>
      <c r="H236" s="93"/>
      <c r="M236" s="93"/>
      <c r="N236" s="93"/>
      <c r="O236" s="93"/>
      <c r="P236" s="93"/>
      <c r="Q236" s="93"/>
      <c r="V236" s="77"/>
      <c r="W236" s="77"/>
      <c r="X236" s="77"/>
      <c r="Y236" s="77"/>
      <c r="Z236" s="77"/>
      <c r="AA236" s="77"/>
      <c r="AB236" s="77"/>
      <c r="AC236" s="77"/>
      <c r="AD236" s="77"/>
      <c r="AE236" s="77"/>
      <c r="AF236" s="77"/>
      <c r="AJ236" s="49"/>
      <c r="BG236" s="93"/>
      <c r="BH236" s="93"/>
      <c r="BN236" s="88"/>
      <c r="BO236" s="88"/>
      <c r="BP236" s="88"/>
      <c r="BQ236" s="88"/>
      <c r="BR236" s="88"/>
      <c r="BS236" s="88"/>
      <c r="BT236" s="88"/>
      <c r="BU236" s="88"/>
      <c r="BV236" s="88"/>
      <c r="BW236" s="88"/>
      <c r="BX236" s="88"/>
      <c r="BY236" s="88"/>
      <c r="BZ236" s="88"/>
      <c r="CA236" s="88"/>
      <c r="CB236" s="88"/>
      <c r="CC236" s="88"/>
      <c r="CD236" s="88"/>
      <c r="CE236" s="88"/>
      <c r="CF236" s="88"/>
    </row>
    <row r="237" spans="1:84" s="15" customFormat="1" ht="11.25" hidden="1" customHeight="1" x14ac:dyDescent="0.2">
      <c r="A237" s="93"/>
      <c r="B237" s="10"/>
      <c r="C237" s="10"/>
      <c r="D237" s="10"/>
      <c r="E237" s="10"/>
      <c r="F237" s="10"/>
      <c r="G237" s="10"/>
      <c r="H237" s="10"/>
      <c r="I237" s="93"/>
      <c r="J237" s="93"/>
      <c r="K237" s="93"/>
      <c r="L237" s="93"/>
      <c r="M237" s="10"/>
      <c r="N237" s="10"/>
      <c r="O237" s="10"/>
      <c r="P237" s="10"/>
      <c r="Q237" s="10"/>
      <c r="R237" s="93"/>
      <c r="S237" s="93"/>
      <c r="T237" s="93"/>
      <c r="U237" s="93"/>
      <c r="V237" s="94"/>
      <c r="W237" s="94"/>
      <c r="X237" s="94"/>
      <c r="Y237" s="94"/>
      <c r="Z237" s="94"/>
      <c r="AA237" s="94"/>
      <c r="AB237" s="94"/>
      <c r="AC237" s="94"/>
      <c r="AD237" s="94"/>
      <c r="AE237" s="94"/>
      <c r="AF237" s="94"/>
      <c r="AG237" s="93"/>
      <c r="AH237" s="93"/>
      <c r="AI237" s="93"/>
      <c r="AJ237" s="95"/>
      <c r="AK237" s="93"/>
      <c r="AL237" s="93"/>
      <c r="AM237" s="93"/>
      <c r="AN237" s="93"/>
      <c r="AO237" s="93"/>
      <c r="AP237" s="93"/>
      <c r="AQ237" s="93"/>
      <c r="AR237" s="93"/>
      <c r="AS237" s="93"/>
      <c r="AT237" s="93"/>
      <c r="AU237" s="93"/>
      <c r="AV237" s="93"/>
      <c r="AW237" s="93"/>
      <c r="AX237" s="93"/>
      <c r="AY237" s="93"/>
      <c r="AZ237" s="93"/>
      <c r="BA237" s="93"/>
      <c r="BB237" s="93"/>
      <c r="BC237" s="93"/>
      <c r="BD237" s="93"/>
      <c r="BE237" s="93"/>
      <c r="BF237" s="93"/>
      <c r="BG237" s="10"/>
      <c r="BH237" s="10"/>
      <c r="BI237" s="93"/>
      <c r="BJ237" s="93"/>
      <c r="BK237" s="93"/>
      <c r="BL237" s="93"/>
      <c r="BM237" s="93"/>
      <c r="BN237" s="88"/>
      <c r="BO237" s="88"/>
      <c r="BP237" s="88"/>
      <c r="BQ237" s="88"/>
      <c r="BR237" s="88"/>
      <c r="BS237" s="88"/>
      <c r="BT237" s="88"/>
      <c r="BU237" s="88"/>
      <c r="BV237" s="88"/>
      <c r="BW237" s="88"/>
      <c r="BX237" s="88"/>
      <c r="BY237" s="88"/>
      <c r="BZ237" s="88"/>
      <c r="CA237" s="88"/>
      <c r="CB237" s="88"/>
      <c r="CC237" s="88"/>
      <c r="CD237" s="88"/>
      <c r="CE237" s="88"/>
      <c r="CF237" s="88"/>
    </row>
    <row r="238" spans="1:84" s="15" customFormat="1" ht="11.25" hidden="1" customHeight="1" x14ac:dyDescent="0.2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77"/>
      <c r="W238" s="77"/>
      <c r="X238" s="77"/>
      <c r="Y238" s="77"/>
      <c r="Z238" s="77"/>
      <c r="AA238" s="77"/>
      <c r="AB238" s="77"/>
      <c r="AC238" s="77"/>
      <c r="AD238" s="77"/>
      <c r="AE238" s="77"/>
      <c r="AF238" s="77"/>
      <c r="AG238" s="10"/>
      <c r="AH238" s="10"/>
      <c r="AI238" s="10"/>
      <c r="AJ238" s="49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88"/>
      <c r="BO238" s="88"/>
      <c r="BP238" s="88"/>
      <c r="BQ238" s="88"/>
      <c r="BR238" s="88"/>
      <c r="BS238" s="88"/>
      <c r="BT238" s="88"/>
      <c r="BU238" s="88"/>
      <c r="BV238" s="88"/>
      <c r="BW238" s="88"/>
      <c r="BX238" s="88"/>
      <c r="BY238" s="88"/>
      <c r="BZ238" s="88"/>
      <c r="CA238" s="88"/>
      <c r="CB238" s="88"/>
      <c r="CC238" s="88"/>
      <c r="CD238" s="88"/>
      <c r="CE238" s="88"/>
      <c r="CF238" s="88"/>
    </row>
    <row r="239" spans="1:84" s="15" customFormat="1" ht="11.25" hidden="1" customHeight="1" x14ac:dyDescent="0.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77"/>
      <c r="W239" s="77"/>
      <c r="X239" s="77"/>
      <c r="Y239" s="77"/>
      <c r="Z239" s="77"/>
      <c r="AA239" s="77"/>
      <c r="AB239" s="77"/>
      <c r="AC239" s="77"/>
      <c r="AD239" s="77"/>
      <c r="AE239" s="77"/>
      <c r="AF239" s="77"/>
      <c r="AG239" s="10"/>
      <c r="AH239" s="10"/>
      <c r="AI239" s="10"/>
      <c r="AJ239" s="49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88"/>
      <c r="BO239" s="88"/>
      <c r="BP239" s="88"/>
      <c r="BQ239" s="88"/>
      <c r="BR239" s="88"/>
      <c r="BS239" s="88"/>
      <c r="BT239" s="88"/>
      <c r="BU239" s="88"/>
      <c r="BV239" s="88"/>
      <c r="BW239" s="88"/>
      <c r="BX239" s="88"/>
      <c r="BY239" s="88"/>
      <c r="BZ239" s="88"/>
      <c r="CA239" s="88"/>
      <c r="CB239" s="88"/>
      <c r="CC239" s="88"/>
      <c r="CD239" s="88"/>
      <c r="CE239" s="88"/>
      <c r="CF239" s="88"/>
    </row>
    <row r="240" spans="1:84" s="15" customFormat="1" ht="11.25" hidden="1" customHeight="1" x14ac:dyDescent="0.2">
      <c r="A240" s="81" t="s">
        <v>136</v>
      </c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77"/>
      <c r="W240" s="77"/>
      <c r="X240" s="77"/>
      <c r="Y240" s="77"/>
      <c r="Z240" s="77"/>
      <c r="AA240" s="77"/>
      <c r="AB240" s="77"/>
      <c r="AC240" s="77"/>
      <c r="AD240" s="77"/>
      <c r="AE240" s="77"/>
      <c r="AF240" s="77"/>
      <c r="AG240" s="10"/>
      <c r="AH240" s="10"/>
      <c r="AI240" s="10"/>
      <c r="AJ240" s="49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88"/>
      <c r="BO240" s="88"/>
      <c r="BP240" s="88"/>
      <c r="BQ240" s="88"/>
      <c r="BR240" s="88"/>
      <c r="BS240" s="88"/>
      <c r="BT240" s="88"/>
      <c r="BU240" s="88"/>
      <c r="BV240" s="88"/>
      <c r="BW240" s="88"/>
      <c r="BX240" s="88"/>
      <c r="BY240" s="88"/>
      <c r="BZ240" s="88"/>
      <c r="CA240" s="88"/>
      <c r="CB240" s="88"/>
      <c r="CC240" s="88"/>
      <c r="CD240" s="88"/>
      <c r="CE240" s="88"/>
      <c r="CF240" s="88"/>
    </row>
    <row r="241" spans="1:84" s="15" customFormat="1" ht="11.25" hidden="1" customHeight="1" x14ac:dyDescent="0.2">
      <c r="A241" s="82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82"/>
      <c r="R241" s="10"/>
      <c r="S241" s="10"/>
      <c r="T241" s="10"/>
      <c r="U241" s="10"/>
      <c r="V241" s="77"/>
      <c r="W241" s="77"/>
      <c r="X241" s="77"/>
      <c r="Y241" s="77"/>
      <c r="Z241" s="77"/>
      <c r="AA241" s="77"/>
      <c r="AB241" s="77"/>
      <c r="AC241" s="77"/>
      <c r="AD241" s="77"/>
      <c r="AE241" s="77"/>
      <c r="AF241" s="77"/>
      <c r="AG241" s="10"/>
      <c r="AH241" s="10"/>
      <c r="AI241" s="10"/>
      <c r="AJ241" s="49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88"/>
      <c r="BO241" s="88"/>
      <c r="BP241" s="88"/>
      <c r="BQ241" s="88"/>
      <c r="BR241" s="88"/>
      <c r="BS241" s="88"/>
      <c r="BT241" s="88"/>
      <c r="BU241" s="88"/>
      <c r="BV241" s="88"/>
      <c r="BW241" s="88"/>
      <c r="BX241" s="88"/>
      <c r="BY241" s="88"/>
      <c r="BZ241" s="88"/>
      <c r="CA241" s="88"/>
      <c r="CB241" s="88"/>
      <c r="CC241" s="88"/>
      <c r="CD241" s="88"/>
      <c r="CE241" s="88"/>
      <c r="CF241" s="88"/>
    </row>
    <row r="242" spans="1:84" s="15" customFormat="1" ht="12" hidden="1" customHeight="1" x14ac:dyDescent="0.2">
      <c r="A242" s="82" t="s">
        <v>128</v>
      </c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85"/>
      <c r="W242" s="77"/>
      <c r="X242" s="77"/>
      <c r="Y242" s="77"/>
      <c r="Z242" s="77"/>
      <c r="AA242" s="77"/>
      <c r="AB242" s="10"/>
      <c r="AC242" s="82" t="s">
        <v>135</v>
      </c>
      <c r="AD242" s="10"/>
      <c r="AE242" s="77"/>
      <c r="AF242" s="77"/>
      <c r="AG242" s="10"/>
      <c r="AH242" s="10"/>
      <c r="AI242" s="10"/>
      <c r="AJ242" s="49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82"/>
      <c r="BG242" s="10"/>
      <c r="BH242" s="10"/>
      <c r="BI242" s="10"/>
      <c r="BJ242" s="10"/>
      <c r="BK242" s="10"/>
      <c r="BL242" s="10"/>
      <c r="BM242" s="10"/>
      <c r="BN242" s="88"/>
      <c r="BO242" s="88"/>
      <c r="BP242" s="88"/>
      <c r="BQ242" s="88"/>
      <c r="BR242" s="88"/>
      <c r="BS242" s="88"/>
      <c r="BT242" s="88"/>
      <c r="BU242" s="88"/>
      <c r="BV242" s="88"/>
      <c r="BW242" s="88"/>
      <c r="BX242" s="88"/>
      <c r="BY242" s="88"/>
      <c r="BZ242" s="88"/>
      <c r="CA242" s="88"/>
      <c r="CB242" s="88"/>
      <c r="CC242" s="88"/>
      <c r="CD242" s="88"/>
      <c r="CE242" s="88"/>
      <c r="CF242" s="88"/>
    </row>
    <row r="243" spans="1:84" s="15" customFormat="1" ht="11.25" hidden="1" customHeight="1" x14ac:dyDescent="0.2">
      <c r="A243" s="10"/>
      <c r="B243" s="10"/>
      <c r="C243" s="10"/>
      <c r="D243" s="10"/>
      <c r="E243" s="10"/>
      <c r="F243" s="10"/>
      <c r="G243" s="10"/>
      <c r="H243" s="83" t="s">
        <v>131</v>
      </c>
      <c r="I243" s="10"/>
      <c r="J243" s="10"/>
      <c r="K243" s="10"/>
      <c r="L243" s="10"/>
      <c r="M243" s="10"/>
      <c r="N243" s="83" t="s">
        <v>132</v>
      </c>
      <c r="O243" s="10"/>
      <c r="P243" s="10"/>
      <c r="Q243" s="10"/>
      <c r="R243" s="10"/>
      <c r="S243" s="10"/>
      <c r="T243" s="10"/>
      <c r="U243" s="10"/>
      <c r="V243" s="77"/>
      <c r="W243" s="77"/>
      <c r="X243" s="77"/>
      <c r="Y243" s="77"/>
      <c r="Z243" s="77"/>
      <c r="AA243" s="77"/>
      <c r="AB243" s="10"/>
      <c r="AC243" s="10"/>
      <c r="AD243" s="10"/>
      <c r="AE243" s="77"/>
      <c r="AF243" s="77"/>
      <c r="AG243" s="10"/>
      <c r="AH243" s="10"/>
      <c r="AI243" s="10"/>
      <c r="AJ243" s="49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88"/>
      <c r="BO243" s="88"/>
      <c r="BP243" s="88"/>
      <c r="BQ243" s="88"/>
      <c r="BR243" s="88"/>
      <c r="BS243" s="88"/>
      <c r="BT243" s="88"/>
      <c r="BU243" s="88"/>
      <c r="BV243" s="88"/>
      <c r="BW243" s="88"/>
      <c r="BX243" s="88"/>
      <c r="BY243" s="88"/>
      <c r="BZ243" s="88"/>
      <c r="CA243" s="88"/>
      <c r="CB243" s="88"/>
      <c r="CC243" s="88"/>
      <c r="CD243" s="88"/>
      <c r="CE243" s="88"/>
      <c r="CF243" s="88"/>
    </row>
    <row r="244" spans="1:84" s="15" customFormat="1" ht="11.25" hidden="1" customHeight="1" x14ac:dyDescent="0.2">
      <c r="A244" s="83" t="s">
        <v>129</v>
      </c>
      <c r="B244" s="10"/>
      <c r="C244" s="10"/>
      <c r="D244" s="10"/>
      <c r="E244" s="10"/>
      <c r="F244" s="10"/>
      <c r="G244" s="10"/>
      <c r="H244" s="10">
        <f>IF(AND($I$36=2,$G$36&lt;&gt;"",$Z$36&lt;&gt;"UD"),ABS($X$36),0)</f>
        <v>4</v>
      </c>
      <c r="I244" s="10"/>
      <c r="J244" s="10"/>
      <c r="K244" s="10"/>
      <c r="L244" s="10"/>
      <c r="M244" s="10"/>
      <c r="N244" s="10">
        <f>IF(AND($AO$15=2,$AM$15&lt;&gt;"",$BE$15&lt;&gt;"UD"),ABS($BC$15),0)</f>
        <v>0</v>
      </c>
      <c r="O244" s="10"/>
      <c r="P244" s="10"/>
      <c r="Q244" s="10"/>
      <c r="R244" s="10"/>
      <c r="S244" s="10"/>
      <c r="T244" s="83" t="s">
        <v>133</v>
      </c>
      <c r="U244" s="10"/>
      <c r="V244" s="86"/>
      <c r="W244" s="77"/>
      <c r="X244" s="77"/>
      <c r="Y244" s="83" t="s">
        <v>1086</v>
      </c>
      <c r="Z244" s="77"/>
      <c r="AA244" s="77"/>
      <c r="AB244" s="10"/>
      <c r="AC244" s="83" t="s">
        <v>129</v>
      </c>
      <c r="AD244" s="10"/>
      <c r="AE244" s="77"/>
      <c r="AF244" s="77"/>
      <c r="AG244" s="10"/>
      <c r="AH244" s="10"/>
      <c r="AI244" s="83" t="s">
        <v>131</v>
      </c>
      <c r="AJ244" s="10"/>
      <c r="AK244" s="10"/>
      <c r="AL244" s="10"/>
      <c r="AM244" s="10"/>
      <c r="AN244" s="83" t="s">
        <v>132</v>
      </c>
      <c r="AO244" s="10"/>
      <c r="AP244" s="10"/>
      <c r="AQ244" s="10"/>
      <c r="AR244" s="83" t="s">
        <v>133</v>
      </c>
      <c r="AS244" s="10"/>
      <c r="AT244" s="10"/>
      <c r="AU244" s="10"/>
      <c r="AV244" s="10"/>
      <c r="AW244" s="83" t="s">
        <v>1086</v>
      </c>
      <c r="AX244" s="10"/>
      <c r="AY244" s="10"/>
      <c r="AZ244" s="10"/>
      <c r="BA244" s="10"/>
      <c r="BB244" s="10"/>
      <c r="BC244" s="10"/>
      <c r="BD244" s="10"/>
      <c r="BE244" s="10"/>
      <c r="BF244" s="83"/>
      <c r="BG244" s="10"/>
      <c r="BH244" s="10"/>
      <c r="BI244" s="10"/>
      <c r="BJ244" s="10"/>
      <c r="BK244" s="10"/>
      <c r="BL244" s="10"/>
      <c r="BM244" s="10"/>
      <c r="BN244" s="87"/>
      <c r="BO244" s="88"/>
      <c r="BP244" s="88"/>
      <c r="BQ244" s="88"/>
      <c r="BR244" s="88"/>
      <c r="BS244" s="88"/>
      <c r="BT244" s="88"/>
      <c r="BU244" s="88"/>
      <c r="BV244" s="88"/>
      <c r="BW244" s="88"/>
      <c r="BX244" s="88"/>
      <c r="BY244" s="88"/>
      <c r="BZ244" s="88"/>
      <c r="CA244" s="88"/>
      <c r="CB244" s="88"/>
      <c r="CC244" s="88"/>
      <c r="CD244" s="88"/>
      <c r="CE244" s="88"/>
      <c r="CF244" s="88"/>
    </row>
    <row r="245" spans="1:84" s="15" customFormat="1" ht="11.25" hidden="1" customHeight="1" x14ac:dyDescent="0.2">
      <c r="A245" s="10">
        <f>IF(AND($I$16=2,$G$16&lt;&gt;"",$Z$16&lt;&gt;"UD"),ABS($X$16),0)</f>
        <v>0</v>
      </c>
      <c r="B245" s="10"/>
      <c r="C245" s="10"/>
      <c r="D245" s="10"/>
      <c r="E245" s="10"/>
      <c r="F245" s="10"/>
      <c r="G245" s="10"/>
      <c r="H245" s="10">
        <f>IF(AND($I$37=2,$G$37&lt;&gt;"",$Z$37&lt;&gt;"UD"),ABS($X$37),0)</f>
        <v>3</v>
      </c>
      <c r="I245" s="10"/>
      <c r="J245" s="10"/>
      <c r="K245" s="10"/>
      <c r="L245" s="10"/>
      <c r="M245" s="10"/>
      <c r="N245" s="10">
        <f>IF(AND($AO$16=2,$AM$16&lt;&gt;"",$BE$16&lt;&gt;"UD"),ABS($BC$16),0)</f>
        <v>0</v>
      </c>
      <c r="O245" s="10"/>
      <c r="P245" s="10"/>
      <c r="Q245" s="10"/>
      <c r="R245" s="10"/>
      <c r="S245" s="10"/>
      <c r="T245" s="84">
        <f>IF(AND($AO$29=2,$AM$29&lt;&gt;"",$BE$29&lt;&gt;"UD"),ABS($BC$29),0)</f>
        <v>0</v>
      </c>
      <c r="U245" s="84"/>
      <c r="V245" s="77"/>
      <c r="W245" s="77"/>
      <c r="X245" s="77"/>
      <c r="Y245" s="77">
        <f>IF(AND($I$51=2,$G$51&lt;&gt;"",$Z$51&lt;&gt;"UD"),ABS($X$51),0)</f>
        <v>0</v>
      </c>
      <c r="Z245" s="77"/>
      <c r="AA245" s="77"/>
      <c r="AB245" s="10"/>
      <c r="AC245" s="10">
        <f>IF(AND($I$16=2,$G$16&lt;&gt;"",$Z$16="UD"),ABS($X$16),0)</f>
        <v>0</v>
      </c>
      <c r="AD245" s="10"/>
      <c r="AE245" s="77"/>
      <c r="AF245" s="77"/>
      <c r="AG245" s="10"/>
      <c r="AH245" s="10"/>
      <c r="AI245" s="10">
        <f>IF(AND($I$36=2,$G$36&lt;&gt;"",$Z$36="UD"),ABS($X$36),0)</f>
        <v>0</v>
      </c>
      <c r="AJ245" s="10"/>
      <c r="AK245" s="10"/>
      <c r="AL245" s="10"/>
      <c r="AM245" s="10"/>
      <c r="AN245" s="10">
        <f>IF(AND($AO$15=2,$AM$15&lt;&gt;"",$BE$15="UD"),ABS($BC$15),0)</f>
        <v>0</v>
      </c>
      <c r="AO245" s="10"/>
      <c r="AP245" s="10"/>
      <c r="AQ245" s="10"/>
      <c r="AR245" s="84">
        <f>IF(AND($AO$29=2,$AM$29&lt;&gt;"",$BE$29="UD"),ABS($BC$29),0)</f>
        <v>0</v>
      </c>
      <c r="AS245" s="84"/>
      <c r="AT245" s="10"/>
      <c r="AU245" s="10"/>
      <c r="AV245" s="10"/>
      <c r="AW245" s="10">
        <f>IF(AND($I$51=2,$G$51&lt;&gt;"",$Z$51="UD"),ABS($X$51),0)</f>
        <v>3</v>
      </c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88"/>
      <c r="BO245" s="88"/>
      <c r="BP245" s="88"/>
      <c r="BQ245" s="88"/>
      <c r="BR245" s="88"/>
      <c r="BS245" s="88"/>
      <c r="BT245" s="88"/>
      <c r="BU245" s="88"/>
      <c r="BV245" s="88"/>
      <c r="BW245" s="88"/>
      <c r="BX245" s="88"/>
      <c r="BY245" s="88"/>
      <c r="BZ245" s="88"/>
      <c r="CA245" s="88"/>
      <c r="CB245" s="88"/>
      <c r="CC245" s="88"/>
      <c r="CD245" s="88"/>
      <c r="CE245" s="88"/>
      <c r="CF245" s="88"/>
    </row>
    <row r="246" spans="1:84" s="15" customFormat="1" ht="11.25" hidden="1" customHeight="1" x14ac:dyDescent="0.2">
      <c r="A246" s="10">
        <f>IF(AND($I$17=2,$G$17&lt;&gt;"",$Z$17&lt;&gt;"UD"),ABS($X$17),0)</f>
        <v>0</v>
      </c>
      <c r="B246" s="10"/>
      <c r="C246" s="10"/>
      <c r="D246" s="10"/>
      <c r="E246" s="10"/>
      <c r="F246" s="10"/>
      <c r="G246" s="10"/>
      <c r="H246" s="10">
        <f>IF(AND($I$38=2,$G$38&lt;&gt;"",$Z$38&lt;&gt;"UD"),ABS($X$38),0)</f>
        <v>4</v>
      </c>
      <c r="I246" s="10"/>
      <c r="J246" s="10"/>
      <c r="K246" s="10"/>
      <c r="L246" s="10"/>
      <c r="M246" s="10"/>
      <c r="N246" s="10">
        <f>IF(AND($AO$17=2,$AM$17&lt;&gt;"",$BE$17&lt;&gt;"UD"),ABS($BC$17),0)</f>
        <v>0</v>
      </c>
      <c r="O246" s="10"/>
      <c r="P246" s="10"/>
      <c r="Q246" s="10"/>
      <c r="R246" s="10"/>
      <c r="S246" s="10"/>
      <c r="T246" s="84">
        <f>IF(AND($AO$30=2,$AM$30&lt;&gt;"",$BE$30&lt;&gt;"UD"),ABS($BC$30),0)</f>
        <v>0</v>
      </c>
      <c r="U246" s="84"/>
      <c r="V246" s="77"/>
      <c r="W246" s="77"/>
      <c r="X246" s="77"/>
      <c r="Y246" s="77"/>
      <c r="Z246" s="77"/>
      <c r="AA246" s="77"/>
      <c r="AB246" s="10"/>
      <c r="AC246" s="10">
        <f>IF(AND($I$17=2,$G$17&lt;&gt;"",$Z$17="UD"),ABS($X$17),0)</f>
        <v>3</v>
      </c>
      <c r="AD246" s="10"/>
      <c r="AE246" s="77"/>
      <c r="AF246" s="77"/>
      <c r="AG246" s="10"/>
      <c r="AH246" s="10"/>
      <c r="AI246" s="10">
        <f>IF(AND($I$37=2,$G$37&lt;&gt;"",$Z$37="UD"),ABS($X$37),0)</f>
        <v>0</v>
      </c>
      <c r="AJ246" s="10"/>
      <c r="AK246" s="10"/>
      <c r="AL246" s="10"/>
      <c r="AM246" s="10"/>
      <c r="AN246" s="10">
        <f>IF(AND($AO$16=2,$AM$16&lt;&gt;"",$BE$16="UD"),ABS($BC$16),0)</f>
        <v>0</v>
      </c>
      <c r="AO246" s="10"/>
      <c r="AP246" s="10"/>
      <c r="AQ246" s="10"/>
      <c r="AR246" s="84">
        <f>IF(AND($AO$30=2,$AM$30&lt;&gt;"",$BE$30="UD"),ABS($BC$30),0)</f>
        <v>0</v>
      </c>
      <c r="AS246" s="84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88"/>
      <c r="BO246" s="88"/>
      <c r="BP246" s="88"/>
      <c r="BQ246" s="88"/>
      <c r="BR246" s="88"/>
      <c r="BS246" s="88"/>
      <c r="BT246" s="88"/>
      <c r="BU246" s="88"/>
      <c r="BV246" s="88"/>
      <c r="BW246" s="88"/>
      <c r="BX246" s="88"/>
      <c r="BY246" s="88"/>
      <c r="BZ246" s="88"/>
      <c r="CA246" s="88"/>
      <c r="CB246" s="88"/>
      <c r="CC246" s="88"/>
      <c r="CD246" s="88"/>
      <c r="CE246" s="88"/>
      <c r="CF246" s="88"/>
    </row>
    <row r="247" spans="1:84" s="15" customFormat="1" ht="11.25" hidden="1" customHeight="1" x14ac:dyDescent="0.2">
      <c r="A247" s="10">
        <f>IF(AND($I$18=2,$G$18&lt;&gt;"",$Z$18&lt;&gt;"UD"),ABS($X$18),0)</f>
        <v>3</v>
      </c>
      <c r="B247" s="10"/>
      <c r="C247" s="10"/>
      <c r="D247" s="10"/>
      <c r="E247" s="10"/>
      <c r="F247" s="10"/>
      <c r="G247" s="10"/>
      <c r="H247" s="10">
        <f>IF(AND($I$39=2,$G$39&lt;&gt;"",$Z$39&lt;&gt;"UD"),ABS($X$39),0)</f>
        <v>3</v>
      </c>
      <c r="I247" s="10"/>
      <c r="J247" s="10"/>
      <c r="K247" s="10"/>
      <c r="L247" s="10"/>
      <c r="M247" s="10"/>
      <c r="N247" s="10">
        <f>IF(AND($AO$18=2,$AM$18&lt;&gt;"",$BE$18&lt;&gt;"UD"),ABS($BC$18),0)</f>
        <v>0</v>
      </c>
      <c r="O247" s="10"/>
      <c r="P247" s="10"/>
      <c r="Q247" s="10"/>
      <c r="R247" s="10"/>
      <c r="S247" s="10"/>
      <c r="T247" s="10">
        <f>IF(AND($AO$31=2,$AM$31&lt;&gt;"",$BE$31&lt;&gt;"UD"),ABS($BC$31),0)</f>
        <v>0</v>
      </c>
      <c r="U247" s="10"/>
      <c r="V247" s="77"/>
      <c r="W247" s="77"/>
      <c r="X247" s="77"/>
      <c r="Y247" s="77"/>
      <c r="Z247" s="77"/>
      <c r="AA247" s="77"/>
      <c r="AB247" s="10"/>
      <c r="AC247" s="10">
        <f>IF(AND($I$18=2,$G$18&lt;&gt;"",$Z$18="UD"),ABS($X$18),0)</f>
        <v>0</v>
      </c>
      <c r="AD247" s="10"/>
      <c r="AE247" s="77"/>
      <c r="AF247" s="77"/>
      <c r="AG247" s="10"/>
      <c r="AH247" s="10"/>
      <c r="AI247" s="10">
        <f>IF(AND($I$38=2,$G$38&lt;&gt;"",$Z$38="UD"),ABS($X$38),0)</f>
        <v>0</v>
      </c>
      <c r="AJ247" s="10"/>
      <c r="AK247" s="10"/>
      <c r="AL247" s="10"/>
      <c r="AM247" s="10"/>
      <c r="AN247" s="10">
        <f>IF(AND($AO$17=2,$AM$17&lt;&gt;"",$BE$17="UD"),ABS($BC$17),0)</f>
        <v>0</v>
      </c>
      <c r="AO247" s="10"/>
      <c r="AP247" s="10"/>
      <c r="AQ247" s="10"/>
      <c r="AR247" s="10">
        <f>IF(AND($AO$31=2,$AM$31&lt;&gt;"",$BE$31="UD"),ABS($BC$31),0)</f>
        <v>0</v>
      </c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88"/>
      <c r="BO247" s="88"/>
      <c r="BP247" s="88"/>
      <c r="BQ247" s="88"/>
      <c r="BR247" s="88"/>
      <c r="BS247" s="88"/>
      <c r="BT247" s="88"/>
      <c r="BU247" s="88"/>
      <c r="BV247" s="88"/>
      <c r="BW247" s="88"/>
      <c r="BX247" s="88"/>
      <c r="BY247" s="88"/>
      <c r="BZ247" s="88"/>
      <c r="CA247" s="88"/>
      <c r="CB247" s="88"/>
      <c r="CC247" s="88"/>
      <c r="CD247" s="88"/>
      <c r="CE247" s="88"/>
      <c r="CF247" s="88"/>
    </row>
    <row r="248" spans="1:84" s="15" customFormat="1" ht="11.25" hidden="1" customHeight="1" x14ac:dyDescent="0.2">
      <c r="A248" s="10">
        <f>IF(AND($I$19=2,$G$19&lt;&gt;"",$Z$19&lt;&gt;"UD"),ABS($X$19),0)</f>
        <v>0</v>
      </c>
      <c r="B248" s="10"/>
      <c r="C248" s="10"/>
      <c r="D248" s="10"/>
      <c r="E248" s="10"/>
      <c r="F248" s="10"/>
      <c r="G248" s="10"/>
      <c r="H248" s="10">
        <f>IF(AND($I$40=2,$G$40&lt;&gt;"",$Z$40&lt;&gt;"UD"),ABS($X$40),0)</f>
        <v>0</v>
      </c>
      <c r="I248" s="10"/>
      <c r="J248" s="10"/>
      <c r="K248" s="10"/>
      <c r="L248" s="10"/>
      <c r="M248" s="10"/>
      <c r="N248" s="10">
        <f>IF(AND($AO$19=2,$AM$19&lt;&gt;"",$BE$19&lt;&gt;"UD"),ABS($BC$19),0)</f>
        <v>0</v>
      </c>
      <c r="O248" s="10"/>
      <c r="P248" s="10"/>
      <c r="Q248" s="10"/>
      <c r="R248" s="10"/>
      <c r="S248" s="10"/>
      <c r="T248" s="10">
        <f>IF(AND($AO$32=2,$AM$32&lt;&gt;"",$BE$32&lt;&gt;"UD"),ABS($BC$32),0)</f>
        <v>0</v>
      </c>
      <c r="U248" s="10"/>
      <c r="V248" s="77"/>
      <c r="W248" s="77"/>
      <c r="X248" s="77"/>
      <c r="Y248" s="77"/>
      <c r="Z248" s="77"/>
      <c r="AA248" s="77"/>
      <c r="AB248" s="10"/>
      <c r="AC248" s="10">
        <f>IF(AND($I$19=2,$G$19&lt;&gt;"",$Z$19="UD"),ABS($X$19),0)</f>
        <v>0</v>
      </c>
      <c r="AD248" s="10"/>
      <c r="AE248" s="77"/>
      <c r="AF248" s="77"/>
      <c r="AG248" s="10"/>
      <c r="AH248" s="10"/>
      <c r="AI248" s="10">
        <f>IF(AND($I$39=2,$G$39&lt;&gt;"",$Z$39="UD"),ABS($X$39),0)</f>
        <v>0</v>
      </c>
      <c r="AJ248" s="10"/>
      <c r="AK248" s="10"/>
      <c r="AL248" s="10"/>
      <c r="AM248" s="10"/>
      <c r="AN248" s="10">
        <f>IF(AND($AO$18=2,$AM$18&lt;&gt;"",$BE$18="UD"),ABS($BC$18),0)</f>
        <v>0</v>
      </c>
      <c r="AO248" s="10"/>
      <c r="AP248" s="10"/>
      <c r="AQ248" s="10"/>
      <c r="AR248" s="10">
        <f>IF(AND($AO$32=2,$AM$32&lt;&gt;"",$BE$32="UD"),ABS($BC$32),0)</f>
        <v>3</v>
      </c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88"/>
      <c r="BO248" s="88"/>
      <c r="BP248" s="88"/>
      <c r="BQ248" s="88"/>
      <c r="BR248" s="88"/>
      <c r="BS248" s="88"/>
      <c r="BT248" s="88"/>
      <c r="BU248" s="88"/>
      <c r="BV248" s="88"/>
      <c r="BW248" s="88"/>
      <c r="BX248" s="88"/>
      <c r="BY248" s="88"/>
      <c r="BZ248" s="88"/>
      <c r="CA248" s="88"/>
      <c r="CB248" s="88"/>
      <c r="CC248" s="88"/>
      <c r="CD248" s="88"/>
      <c r="CE248" s="88"/>
      <c r="CF248" s="88"/>
    </row>
    <row r="249" spans="1:84" s="15" customFormat="1" ht="11.25" hidden="1" customHeight="1" x14ac:dyDescent="0.2">
      <c r="A249" s="10">
        <f>IF(AND($I$20=2,$G$20&lt;&gt;"",$Z$2&lt;&gt;"UD"),ABS($X$20),0)</f>
        <v>0</v>
      </c>
      <c r="B249" s="10"/>
      <c r="C249" s="10"/>
      <c r="D249" s="10"/>
      <c r="E249" s="10"/>
      <c r="F249" s="10"/>
      <c r="G249" s="10"/>
      <c r="H249" s="10">
        <f>IF(AND($I$41=2,$G$41&lt;&gt;"",$Z$41&lt;&gt;"UD"),ABS($X$41),0)</f>
        <v>0</v>
      </c>
      <c r="I249" s="10"/>
      <c r="J249" s="10"/>
      <c r="K249" s="10"/>
      <c r="L249" s="10"/>
      <c r="M249" s="10"/>
      <c r="N249" s="10">
        <f>IF(AND($AO$20=2,$AM$20&lt;&gt;"",$BE$20&lt;&gt;"UD"),ABS($BC$20),0)</f>
        <v>0</v>
      </c>
      <c r="O249" s="10"/>
      <c r="P249" s="10"/>
      <c r="Q249" s="10"/>
      <c r="R249" s="10"/>
      <c r="S249" s="10"/>
      <c r="T249" s="10">
        <f>IF(AND($AO$33=2,$AM$33&lt;&gt;"",$BE$33&lt;&gt;"UD"),ABS($BC$33),0)</f>
        <v>0</v>
      </c>
      <c r="U249" s="10"/>
      <c r="V249" s="77"/>
      <c r="W249" s="77"/>
      <c r="X249" s="77"/>
      <c r="Y249" s="77"/>
      <c r="Z249" s="77"/>
      <c r="AA249" s="77"/>
      <c r="AB249" s="10"/>
      <c r="AC249" s="10">
        <f>IF(AND($I$20=2,$G$20&lt;&gt;"",$Z$2="UD"),ABS($X$20),0)</f>
        <v>0</v>
      </c>
      <c r="AD249" s="10"/>
      <c r="AE249" s="77"/>
      <c r="AF249" s="77"/>
      <c r="AG249" s="10"/>
      <c r="AH249" s="10"/>
      <c r="AI249" s="10">
        <f>IF(AND($I$40=2,$G$40&lt;&gt;"",$Z$40="UD"),ABS($X$40),0)</f>
        <v>3</v>
      </c>
      <c r="AJ249" s="10"/>
      <c r="AK249" s="10"/>
      <c r="AL249" s="10"/>
      <c r="AM249" s="10"/>
      <c r="AN249" s="10">
        <f>IF(AND($AO$19=2,$AM$19&lt;&gt;"",$BE$19="UD"),ABS($BC$19),0)</f>
        <v>0</v>
      </c>
      <c r="AO249" s="10"/>
      <c r="AP249" s="10"/>
      <c r="AQ249" s="10"/>
      <c r="AR249" s="10">
        <f>IF(AND($AO$33=2,$AM$33&lt;&gt;"",$BE$33="UD"),ABS($BC$33),0)</f>
        <v>3</v>
      </c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88"/>
      <c r="BO249" s="88"/>
      <c r="BP249" s="88"/>
      <c r="BQ249" s="88"/>
      <c r="BR249" s="88"/>
      <c r="BS249" s="88"/>
      <c r="BT249" s="88"/>
      <c r="BU249" s="88"/>
      <c r="BV249" s="88"/>
      <c r="BW249" s="88"/>
      <c r="BX249" s="88"/>
      <c r="BY249" s="88"/>
      <c r="BZ249" s="88"/>
      <c r="CA249" s="88"/>
      <c r="CB249" s="88"/>
      <c r="CC249" s="88"/>
      <c r="CD249" s="88"/>
      <c r="CE249" s="88"/>
      <c r="CF249" s="88"/>
    </row>
    <row r="250" spans="1:84" s="15" customFormat="1" ht="11.25" hidden="1" customHeight="1" x14ac:dyDescent="0.2">
      <c r="A250" s="10">
        <f>IF(AND($I$21=2,$G$21&lt;&gt;"",$Z$21&lt;&gt;"UD"),ABS($X$21),0)</f>
        <v>4</v>
      </c>
      <c r="B250" s="10"/>
      <c r="C250" s="10"/>
      <c r="D250" s="10"/>
      <c r="E250" s="10"/>
      <c r="F250" s="10"/>
      <c r="G250" s="10"/>
      <c r="H250" s="10">
        <f>IF(AND($I$42=2,$G$42&lt;&gt;"",$Z$42&lt;&gt;"UD"),ABS($X$42),0)</f>
        <v>0</v>
      </c>
      <c r="I250" s="10"/>
      <c r="J250" s="10"/>
      <c r="K250" s="10"/>
      <c r="L250" s="10"/>
      <c r="M250" s="10"/>
      <c r="N250" s="10">
        <f>IF(AND($AO$21=2,$AM$21&lt;&gt;"",$BE$21&lt;&gt;"UD"),ABS($BC$21),0)</f>
        <v>0</v>
      </c>
      <c r="O250" s="10"/>
      <c r="P250" s="10"/>
      <c r="Q250" s="10"/>
      <c r="R250" s="10"/>
      <c r="S250" s="10"/>
      <c r="T250" s="10">
        <f>IF(AND($AO$34=2,$AM$34&lt;&gt;"",$BE$34&lt;&gt;"UD"),ABS($BC$34),0)</f>
        <v>0</v>
      </c>
      <c r="U250" s="10"/>
      <c r="V250" s="77"/>
      <c r="W250" s="77"/>
      <c r="X250" s="77"/>
      <c r="Y250" s="77"/>
      <c r="Z250" s="77"/>
      <c r="AA250" s="77"/>
      <c r="AB250" s="10"/>
      <c r="AC250" s="10">
        <f>IF(AND($I$21=2,$G$21&lt;&gt;"",$Z$21="UD"),ABS($X$21),0)</f>
        <v>0</v>
      </c>
      <c r="AD250" s="10"/>
      <c r="AE250" s="77"/>
      <c r="AF250" s="77"/>
      <c r="AG250" s="10"/>
      <c r="AH250" s="10"/>
      <c r="AI250" s="10">
        <f>IF(AND($I$41=2,$G$41&lt;&gt;"",$Z$41="UD"),ABS($X$41),0)</f>
        <v>0</v>
      </c>
      <c r="AJ250" s="10"/>
      <c r="AK250" s="10"/>
      <c r="AL250" s="10"/>
      <c r="AM250" s="10"/>
      <c r="AN250" s="10">
        <f>IF(AND($AO$20=2,$AM$20&lt;&gt;"",$BE$20="UD"),ABS($BC$20),0)</f>
        <v>0</v>
      </c>
      <c r="AO250" s="10"/>
      <c r="AP250" s="10"/>
      <c r="AQ250" s="10"/>
      <c r="AR250" s="10">
        <f>IF(AND($AO$34=2,$AM$34&lt;&gt;"",$BE$34="UD"),ABS($BC$34),0)</f>
        <v>3</v>
      </c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88"/>
      <c r="BO250" s="88"/>
      <c r="BP250" s="88"/>
      <c r="BQ250" s="88"/>
      <c r="BR250" s="88"/>
      <c r="BS250" s="88"/>
      <c r="BT250" s="88"/>
      <c r="BU250" s="88"/>
      <c r="BV250" s="88"/>
      <c r="BW250" s="88"/>
      <c r="BX250" s="88"/>
      <c r="BY250" s="88"/>
      <c r="BZ250" s="88"/>
      <c r="CA250" s="88"/>
      <c r="CB250" s="88"/>
      <c r="CC250" s="88"/>
      <c r="CD250" s="88"/>
      <c r="CE250" s="88"/>
      <c r="CF250" s="88"/>
    </row>
    <row r="251" spans="1:84" s="15" customFormat="1" ht="11.25" hidden="1" customHeight="1" x14ac:dyDescent="0.2">
      <c r="A251" s="10">
        <f>IF(AND($I$22=2,$G$22&lt;&gt;"",$Z$22&lt;&gt;"UD"),ABS($X$22),0)</f>
        <v>4</v>
      </c>
      <c r="B251" s="10"/>
      <c r="C251" s="10"/>
      <c r="D251" s="10"/>
      <c r="E251" s="10"/>
      <c r="F251" s="10"/>
      <c r="G251" s="10"/>
      <c r="H251" s="10">
        <f>IF(AND($I$43=2,$G$43&lt;&gt;"",$Z$43&lt;&gt;"UD"),ABS($X$43),0)</f>
        <v>0</v>
      </c>
      <c r="I251" s="10"/>
      <c r="J251" s="10"/>
      <c r="K251" s="10"/>
      <c r="L251" s="10"/>
      <c r="M251" s="10"/>
      <c r="N251" s="10">
        <f>IF(AND($AO$22=2,$AM$22&lt;&gt;"",$BE$22&lt;&gt;"UD"),ABS($BC$22),0)</f>
        <v>0</v>
      </c>
      <c r="O251" s="10"/>
      <c r="P251" s="10"/>
      <c r="Q251" s="10"/>
      <c r="R251" s="10"/>
      <c r="S251" s="10"/>
      <c r="T251" s="10">
        <f>IF(AND($AO$35=2,$AM$35&lt;&gt;"",$BE$35&lt;&gt;"UD"),ABS($BC$35),0)</f>
        <v>0</v>
      </c>
      <c r="U251" s="10"/>
      <c r="V251" s="77"/>
      <c r="W251" s="77"/>
      <c r="X251" s="77"/>
      <c r="Y251" s="77"/>
      <c r="Z251" s="77"/>
      <c r="AA251" s="77"/>
      <c r="AB251" s="10"/>
      <c r="AC251" s="10">
        <f>IF(AND($I$22=2,$G$22&lt;&gt;"",$Z$22="UD"),ABS($X$22),0)</f>
        <v>0</v>
      </c>
      <c r="AD251" s="10"/>
      <c r="AE251" s="77"/>
      <c r="AF251" s="77"/>
      <c r="AG251" s="10"/>
      <c r="AH251" s="10"/>
      <c r="AI251" s="10">
        <f>IF(AND($I$42=2,$G$42&lt;&gt;"",$Z$42="UD"),ABS($X$42),0)</f>
        <v>3</v>
      </c>
      <c r="AJ251" s="10"/>
      <c r="AK251" s="10"/>
      <c r="AL251" s="10"/>
      <c r="AM251" s="10"/>
      <c r="AN251" s="10">
        <f>IF(AND($AO$21=2,$AM$21&lt;&gt;"",$BE$21="UD"),ABS($BC$21),0)</f>
        <v>0</v>
      </c>
      <c r="AO251" s="10"/>
      <c r="AP251" s="10"/>
      <c r="AQ251" s="10"/>
      <c r="AR251" s="10">
        <f>IF(AND($AO$35=2,$AM$35&lt;&gt;"",$BE$35="UD"),ABS($BC$35),0)</f>
        <v>3</v>
      </c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88"/>
      <c r="BO251" s="88"/>
      <c r="BP251" s="88"/>
      <c r="BQ251" s="88"/>
      <c r="BR251" s="88"/>
      <c r="BS251" s="88"/>
      <c r="BT251" s="88"/>
      <c r="BU251" s="88"/>
      <c r="BV251" s="88"/>
      <c r="BW251" s="88"/>
      <c r="BX251" s="88"/>
      <c r="BY251" s="88"/>
      <c r="BZ251" s="88"/>
      <c r="CA251" s="88"/>
      <c r="CB251" s="88"/>
      <c r="CC251" s="88"/>
      <c r="CD251" s="88"/>
      <c r="CE251" s="88"/>
      <c r="CF251" s="88"/>
    </row>
    <row r="252" spans="1:84" s="15" customFormat="1" ht="11.25" hidden="1" customHeight="1" x14ac:dyDescent="0.2">
      <c r="A252" s="10">
        <f>IF(AND($I$23=2,$G$23&lt;&gt;"",$Z$23&lt;&gt;"UD"),ABS($X$23),0)</f>
        <v>0</v>
      </c>
      <c r="B252" s="10"/>
      <c r="C252" s="10"/>
      <c r="D252" s="10"/>
      <c r="E252" s="10"/>
      <c r="F252" s="10"/>
      <c r="G252" s="10"/>
      <c r="H252" s="10">
        <f>IF(AND($I$44=2,$G$44&lt;&gt;"",$Z$44&lt;&gt;"UD"),ABS($X$44),0)</f>
        <v>0</v>
      </c>
      <c r="I252" s="10"/>
      <c r="J252" s="10"/>
      <c r="K252" s="10"/>
      <c r="L252" s="10"/>
      <c r="M252" s="10"/>
      <c r="N252" s="10">
        <f>IF(AND($AO$23=2,$AM$23&lt;&gt;"",$BE$23&lt;&gt;"UD"),ABS($BC$23),0)</f>
        <v>0</v>
      </c>
      <c r="O252" s="10"/>
      <c r="P252" s="10"/>
      <c r="Q252" s="10"/>
      <c r="R252" s="10"/>
      <c r="S252" s="10"/>
      <c r="T252" s="10">
        <f>IF(AND($AO$36=2,$AM$36&lt;&gt;"",$BE$36&lt;&gt;"UD"),ABS($BC$36),0)</f>
        <v>0</v>
      </c>
      <c r="U252" s="10"/>
      <c r="V252" s="77"/>
      <c r="W252" s="77"/>
      <c r="X252" s="77"/>
      <c r="Y252" s="77"/>
      <c r="Z252" s="77"/>
      <c r="AA252" s="77"/>
      <c r="AB252" s="10"/>
      <c r="AC252" s="10">
        <f>IF(AND($I$23=2,$G$23&lt;&gt;"",$Z$23="UD"),ABS($X$23),0)</f>
        <v>2</v>
      </c>
      <c r="AD252" s="10"/>
      <c r="AE252" s="77"/>
      <c r="AF252" s="77"/>
      <c r="AG252" s="10"/>
      <c r="AH252" s="10"/>
      <c r="AI252" s="10">
        <f>IF(AND($I$43=2,$G$43&lt;&gt;"",$Z$43="UD"),ABS($X$43),0)</f>
        <v>0</v>
      </c>
      <c r="AJ252" s="10"/>
      <c r="AK252" s="10"/>
      <c r="AL252" s="10"/>
      <c r="AM252" s="10"/>
      <c r="AN252" s="10">
        <f>IF(AND($AO$22=2,$AM$22&lt;&gt;"",$BE$22="UD"),ABS($BC$22),0)</f>
        <v>0</v>
      </c>
      <c r="AO252" s="10"/>
      <c r="AP252" s="10"/>
      <c r="AQ252" s="10"/>
      <c r="AR252" s="10">
        <f>IF(AND($AO$36=2,$AM$36&lt;&gt;"",$BE$36="UD"),ABS($BC$36),0)</f>
        <v>3</v>
      </c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88"/>
      <c r="BO252" s="88"/>
      <c r="BP252" s="88"/>
      <c r="BQ252" s="88"/>
      <c r="BR252" s="88"/>
      <c r="BS252" s="88"/>
      <c r="BT252" s="88"/>
      <c r="BU252" s="88"/>
      <c r="BV252" s="88"/>
      <c r="BW252" s="88"/>
      <c r="BX252" s="88"/>
      <c r="BY252" s="88"/>
      <c r="BZ252" s="88"/>
      <c r="CA252" s="88"/>
      <c r="CB252" s="88"/>
      <c r="CC252" s="88"/>
      <c r="CD252" s="88"/>
      <c r="CE252" s="88"/>
      <c r="CF252" s="88"/>
    </row>
    <row r="253" spans="1:84" s="15" customFormat="1" ht="11.25" hidden="1" customHeight="1" x14ac:dyDescent="0.2">
      <c r="A253" s="10">
        <f>IF(AND($I$24=2,$G$24&lt;&gt;"",$Z$24&lt;&gt;"UD"),ABS($X$24),0)</f>
        <v>3</v>
      </c>
      <c r="B253" s="10"/>
      <c r="C253" s="10"/>
      <c r="D253" s="10"/>
      <c r="E253" s="10"/>
      <c r="F253" s="10"/>
      <c r="G253" s="10"/>
      <c r="H253" s="10">
        <f>IF(AND($I$45=2,$G$45&lt;&gt;"",$Z$45&lt;&gt;"UD"),ABS($X$45),0)</f>
        <v>0</v>
      </c>
      <c r="I253" s="10"/>
      <c r="J253" s="10"/>
      <c r="K253" s="10"/>
      <c r="L253" s="10"/>
      <c r="M253" s="10"/>
      <c r="N253" s="10">
        <f>IF(AND($AO$24=2,$AM$24&lt;&gt;"",$BE$24&lt;&gt;"UD"),ABS($BC$24),0)</f>
        <v>0</v>
      </c>
      <c r="O253" s="10"/>
      <c r="P253" s="10"/>
      <c r="Q253" s="10"/>
      <c r="R253" s="10"/>
      <c r="S253" s="10"/>
      <c r="T253" s="10">
        <f>IF(AND($AO$37=2,$AM$37&lt;&gt;"",$BE$37&lt;&gt;"UD"),ABS($BC$37),0)</f>
        <v>0</v>
      </c>
      <c r="U253" s="10"/>
      <c r="V253" s="77"/>
      <c r="W253" s="77"/>
      <c r="X253" s="77"/>
      <c r="Y253" s="77"/>
      <c r="Z253" s="77"/>
      <c r="AA253" s="77"/>
      <c r="AB253" s="10"/>
      <c r="AC253" s="10">
        <f>IF(AND($I$24=2,$G$24&lt;&gt;"",$Z$24="UD"),ABS($X$24),0)</f>
        <v>0</v>
      </c>
      <c r="AD253" s="10"/>
      <c r="AE253" s="77"/>
      <c r="AF253" s="77"/>
      <c r="AG253" s="10"/>
      <c r="AH253" s="10"/>
      <c r="AI253" s="10">
        <f>IF(AND($I$44=2,$G$44&lt;&gt;"",$Z$44="UD"),ABS($X$44),0)</f>
        <v>0</v>
      </c>
      <c r="AJ253" s="10"/>
      <c r="AK253" s="10"/>
      <c r="AL253" s="10"/>
      <c r="AM253" s="10"/>
      <c r="AN253" s="10">
        <f>IF(AND($AO$23=2,$AM$23&lt;&gt;"",$BE$23="UD"),ABS($BC$23),0)</f>
        <v>0</v>
      </c>
      <c r="AO253" s="10"/>
      <c r="AP253" s="10"/>
      <c r="AQ253" s="10"/>
      <c r="AR253" s="10">
        <f>IF(AND($AO$37=2,$AM$37&lt;&gt;"",$BE$37="UD"),ABS($BC$37),0)</f>
        <v>3</v>
      </c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88"/>
      <c r="BO253" s="88"/>
      <c r="BP253" s="88"/>
      <c r="BQ253" s="88"/>
      <c r="BR253" s="88"/>
      <c r="BS253" s="88"/>
      <c r="BT253" s="88"/>
      <c r="BU253" s="88"/>
      <c r="BV253" s="88"/>
      <c r="BW253" s="88"/>
      <c r="BX253" s="88"/>
      <c r="BY253" s="88"/>
      <c r="BZ253" s="88"/>
      <c r="CA253" s="88"/>
      <c r="CB253" s="88"/>
      <c r="CC253" s="88"/>
      <c r="CD253" s="88"/>
      <c r="CE253" s="88"/>
      <c r="CF253" s="88"/>
    </row>
    <row r="254" spans="1:84" s="15" customFormat="1" ht="11.25" hidden="1" customHeight="1" x14ac:dyDescent="0.2">
      <c r="A254" s="10">
        <f>IF(AND($I$25=2,$G$25&lt;&gt;"",$Z$25&lt;&gt;"UD"),ABS($X$25),0)</f>
        <v>0</v>
      </c>
      <c r="B254" s="10"/>
      <c r="C254" s="10"/>
      <c r="D254" s="10"/>
      <c r="E254" s="10"/>
      <c r="F254" s="10"/>
      <c r="G254" s="10"/>
      <c r="H254" s="10">
        <f>IF(AND($I$46=2,$G$46&lt;&gt;"",$Z$46&lt;&gt;"UD"),ABS($X$46),0)</f>
        <v>0</v>
      </c>
      <c r="I254" s="10"/>
      <c r="J254" s="10"/>
      <c r="K254" s="10"/>
      <c r="L254" s="10"/>
      <c r="M254" s="10"/>
      <c r="N254" s="10">
        <f>IF(AND($AO$25=2,$AM$25&lt;&gt;"",$BE$25&lt;&gt;"UD"),ABS($BC$25),0)</f>
        <v>0</v>
      </c>
      <c r="O254" s="10"/>
      <c r="P254" s="10"/>
      <c r="Q254" s="10"/>
      <c r="R254" s="10"/>
      <c r="S254" s="10"/>
      <c r="T254" s="10">
        <f>IF(AND($AO$38=2,$AM$38&lt;&gt;"",$BE$38&lt;&gt;"UD"),ABS($BC$38),0)</f>
        <v>0</v>
      </c>
      <c r="U254" s="10"/>
      <c r="V254" s="77"/>
      <c r="W254" s="77"/>
      <c r="X254" s="77"/>
      <c r="Y254" s="77"/>
      <c r="Z254" s="77"/>
      <c r="AA254" s="77"/>
      <c r="AB254" s="10"/>
      <c r="AC254" s="10">
        <f>IF(AND($I$25=2,$G$25&lt;&gt;"",$Z$25="UD"),ABS($X$25),0)</f>
        <v>0</v>
      </c>
      <c r="AD254" s="10"/>
      <c r="AE254" s="77"/>
      <c r="AF254" s="77"/>
      <c r="AG254" s="10"/>
      <c r="AH254" s="10"/>
      <c r="AI254" s="10">
        <f>IF(AND($I$45=2,$G$45&lt;&gt;"",$Z$45="UD"),ABS($X$45),0)</f>
        <v>0</v>
      </c>
      <c r="AJ254" s="10"/>
      <c r="AK254" s="10"/>
      <c r="AL254" s="10"/>
      <c r="AM254" s="10"/>
      <c r="AN254" s="10">
        <f>IF(AND($AO$24=2,$AM$24&lt;&gt;"",$BE$24="UD"),ABS($BC$24),0)</f>
        <v>0</v>
      </c>
      <c r="AO254" s="10"/>
      <c r="AP254" s="10"/>
      <c r="AQ254" s="10"/>
      <c r="AR254" s="10">
        <f>IF(AND($AO$38=2,$AM$38&lt;&gt;"",$BE$38="UD"),ABS($BC$38),0)</f>
        <v>0</v>
      </c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88"/>
      <c r="BO254" s="88"/>
      <c r="BP254" s="88"/>
      <c r="BQ254" s="88"/>
      <c r="BR254" s="88"/>
      <c r="BS254" s="88"/>
      <c r="BT254" s="88"/>
      <c r="BU254" s="88"/>
      <c r="BV254" s="88"/>
      <c r="BW254" s="88"/>
      <c r="BX254" s="88"/>
      <c r="BY254" s="88"/>
      <c r="BZ254" s="88"/>
      <c r="CA254" s="88"/>
      <c r="CB254" s="88"/>
      <c r="CC254" s="88"/>
      <c r="CD254" s="88"/>
      <c r="CE254" s="88"/>
      <c r="CF254" s="88"/>
    </row>
    <row r="255" spans="1:84" s="15" customFormat="1" ht="11.25" hidden="1" customHeight="1" x14ac:dyDescent="0.2">
      <c r="A255" s="10">
        <f>IF(AND($I$26=2,$G$26&lt;&gt;"",$Z$26&lt;&gt;"UD"),ABS($X$26),0)</f>
        <v>0</v>
      </c>
      <c r="B255" s="10"/>
      <c r="C255" s="10"/>
      <c r="D255" s="10"/>
      <c r="E255" s="10"/>
      <c r="F255" s="10"/>
      <c r="G255" s="10"/>
      <c r="H255" s="10">
        <f>IF(AND($I$47=2,$G$47&lt;&gt;"",$Z$47&lt;&gt;"UD"),ABS($X$47),0)</f>
        <v>0</v>
      </c>
      <c r="I255" s="10"/>
      <c r="J255" s="10"/>
      <c r="K255" s="10"/>
      <c r="L255" s="10"/>
      <c r="M255" s="10"/>
      <c r="N255" s="79">
        <f>SUM(N244:N254)</f>
        <v>0</v>
      </c>
      <c r="O255" s="79" t="s">
        <v>130</v>
      </c>
      <c r="P255" s="10"/>
      <c r="Q255" s="10"/>
      <c r="R255" s="10"/>
      <c r="S255" s="10"/>
      <c r="T255" s="79">
        <f>SUM(T245:T254)</f>
        <v>0</v>
      </c>
      <c r="U255" s="79" t="s">
        <v>130</v>
      </c>
      <c r="V255" s="77"/>
      <c r="W255" s="77"/>
      <c r="X255" s="77"/>
      <c r="Y255" s="77"/>
      <c r="Z255" s="77"/>
      <c r="AA255" s="77"/>
      <c r="AB255" s="10"/>
      <c r="AC255" s="10">
        <f>IF(AND($I$26=2,$G$26&lt;&gt;"",$Z$26="UD"),ABS($X$26),0)</f>
        <v>0</v>
      </c>
      <c r="AD255" s="10"/>
      <c r="AE255" s="77"/>
      <c r="AF255" s="77"/>
      <c r="AG255" s="10"/>
      <c r="AH255" s="10"/>
      <c r="AI255" s="10">
        <f>IF(AND($I$46=2,$G$46&lt;&gt;"",$Z$46="UD"),ABS($X$46),0)</f>
        <v>0</v>
      </c>
      <c r="AJ255" s="10"/>
      <c r="AK255" s="10"/>
      <c r="AL255" s="10"/>
      <c r="AM255" s="10"/>
      <c r="AN255" s="10">
        <f>IF(AND($AO$25=2,$AM$25&lt;&gt;"",$BE$25="UD"),ABS($BC$25),0)</f>
        <v>0</v>
      </c>
      <c r="AO255" s="10"/>
      <c r="AP255" s="10"/>
      <c r="AQ255" s="10"/>
      <c r="AR255" s="79">
        <f>SUM(AR245:AR254)</f>
        <v>18</v>
      </c>
      <c r="AS255" s="79" t="s">
        <v>130</v>
      </c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88"/>
      <c r="BO255" s="88"/>
      <c r="BP255" s="88"/>
      <c r="BQ255" s="88"/>
      <c r="BR255" s="88"/>
      <c r="BS255" s="88"/>
      <c r="BT255" s="88"/>
      <c r="BU255" s="88"/>
      <c r="BV255" s="88"/>
      <c r="BW255" s="88"/>
      <c r="BX255" s="88"/>
      <c r="BY255" s="88"/>
      <c r="BZ255" s="88"/>
      <c r="CA255" s="88"/>
      <c r="CB255" s="88"/>
      <c r="CC255" s="88"/>
      <c r="CD255" s="88"/>
      <c r="CE255" s="88"/>
      <c r="CF255" s="88"/>
    </row>
    <row r="256" spans="1:84" s="15" customFormat="1" ht="11.25" hidden="1" customHeight="1" x14ac:dyDescent="0.2">
      <c r="A256" s="10">
        <f>IF(AND($I$27=2,$G$27&lt;&gt;"",$Z$27&lt;&gt;"UD"),ABS($X$27),0)</f>
        <v>3</v>
      </c>
      <c r="B256" s="10"/>
      <c r="C256" s="10"/>
      <c r="D256" s="10"/>
      <c r="E256" s="10"/>
      <c r="F256" s="10"/>
      <c r="G256" s="10"/>
      <c r="H256" s="79">
        <f>SUM(H244:H255)</f>
        <v>14</v>
      </c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77"/>
      <c r="W256" s="77"/>
      <c r="X256" s="77"/>
      <c r="Y256" s="77"/>
      <c r="Z256" s="77"/>
      <c r="AA256" s="77"/>
      <c r="AB256" s="10"/>
      <c r="AC256" s="10">
        <f>IF(AND($I$27=2,$G$27&lt;&gt;"",$Z$27="UD"),ABS($X$27),0)</f>
        <v>0</v>
      </c>
      <c r="AD256" s="10"/>
      <c r="AE256" s="77"/>
      <c r="AF256" s="77"/>
      <c r="AG256" s="10"/>
      <c r="AH256" s="10"/>
      <c r="AI256" s="10">
        <f>IF(AND($I$47=2,$G$47&lt;&gt;"",$Z$47="UD"),ABS($X$47),0)</f>
        <v>0</v>
      </c>
      <c r="AJ256" s="49"/>
      <c r="AK256" s="10"/>
      <c r="AL256" s="10"/>
      <c r="AM256" s="10"/>
      <c r="AN256" s="79">
        <f>SUM(AN245:AN255)</f>
        <v>0</v>
      </c>
      <c r="AO256" s="79" t="s">
        <v>130</v>
      </c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88"/>
      <c r="BO256" s="88"/>
      <c r="BP256" s="88"/>
      <c r="BQ256" s="88"/>
      <c r="BR256" s="88"/>
      <c r="BS256" s="88"/>
      <c r="BT256" s="88"/>
      <c r="BU256" s="88"/>
      <c r="BV256" s="88"/>
      <c r="BW256" s="88"/>
      <c r="BX256" s="88"/>
      <c r="BY256" s="88"/>
      <c r="BZ256" s="88"/>
      <c r="CA256" s="88"/>
      <c r="CB256" s="88"/>
      <c r="CC256" s="88"/>
      <c r="CD256" s="88"/>
      <c r="CE256" s="88"/>
      <c r="CF256" s="88"/>
    </row>
    <row r="257" spans="1:84" s="15" customFormat="1" ht="11.25" hidden="1" customHeight="1" x14ac:dyDescent="0.2">
      <c r="A257" s="10">
        <f>IF(AND($I$28=2,$G$28&lt;&gt;"",$Z$28&lt;&gt;"UD"),ABS($X$28),0)</f>
        <v>0</v>
      </c>
      <c r="B257" s="10"/>
      <c r="C257" s="10"/>
      <c r="D257" s="10"/>
      <c r="E257" s="10"/>
      <c r="F257" s="10"/>
      <c r="G257" s="10"/>
      <c r="H257" s="10"/>
      <c r="I257" s="79" t="s">
        <v>130</v>
      </c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77"/>
      <c r="W257" s="77"/>
      <c r="X257" s="77"/>
      <c r="Y257" s="77"/>
      <c r="Z257" s="77"/>
      <c r="AA257" s="77"/>
      <c r="AB257" s="10"/>
      <c r="AC257" s="10">
        <f>IF(AND($I$28=2,$G$28&lt;&gt;"",$Z$28="UD"),ABS($X$28),0)</f>
        <v>0</v>
      </c>
      <c r="AD257" s="10"/>
      <c r="AE257" s="77"/>
      <c r="AF257" s="77"/>
      <c r="AG257" s="10"/>
      <c r="AH257" s="10"/>
      <c r="AI257" s="79">
        <f>SUM(AI245:AI256)</f>
        <v>6</v>
      </c>
      <c r="AJ257" s="79" t="s">
        <v>130</v>
      </c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88"/>
      <c r="BO257" s="88"/>
      <c r="BP257" s="88"/>
      <c r="BQ257" s="88"/>
      <c r="BR257" s="88"/>
      <c r="BS257" s="88"/>
      <c r="BT257" s="88"/>
      <c r="BU257" s="88"/>
      <c r="BV257" s="88"/>
      <c r="BW257" s="88"/>
      <c r="BX257" s="88"/>
      <c r="BY257" s="88"/>
      <c r="BZ257" s="88"/>
      <c r="CA257" s="88"/>
      <c r="CB257" s="88"/>
      <c r="CC257" s="88"/>
      <c r="CD257" s="88"/>
      <c r="CE257" s="88"/>
      <c r="CF257" s="88"/>
    </row>
    <row r="258" spans="1:84" s="15" customFormat="1" ht="11.25" hidden="1" customHeight="1" x14ac:dyDescent="0.2">
      <c r="A258" s="10">
        <f>IF(AND($I$29=2,$G$29&lt;&gt;"",$Z$29&lt;&gt;"UD"),ABS($X$29),0)</f>
        <v>0</v>
      </c>
      <c r="B258" s="84"/>
      <c r="C258" s="84"/>
      <c r="D258" s="84"/>
      <c r="E258" s="84"/>
      <c r="F258" s="84"/>
      <c r="G258" s="84"/>
      <c r="H258" s="84"/>
      <c r="I258" s="10"/>
      <c r="J258" s="10"/>
      <c r="K258" s="10"/>
      <c r="L258" s="10"/>
      <c r="M258" s="84"/>
      <c r="N258" s="84"/>
      <c r="O258" s="84"/>
      <c r="P258" s="84"/>
      <c r="Q258" s="84"/>
      <c r="R258" s="10"/>
      <c r="S258" s="10"/>
      <c r="T258" s="10"/>
      <c r="U258" s="10"/>
      <c r="V258" s="77"/>
      <c r="W258" s="77"/>
      <c r="X258" s="77"/>
      <c r="Y258" s="77"/>
      <c r="Z258" s="77"/>
      <c r="AA258" s="77"/>
      <c r="AB258" s="10"/>
      <c r="AC258" s="10">
        <f>IF(AND($I$29=2,$G$29&lt;&gt;"",$Z$29="UD"),ABS($X$29),0)</f>
        <v>0</v>
      </c>
      <c r="AD258" s="10"/>
      <c r="AE258" s="77"/>
      <c r="AF258" s="77"/>
      <c r="AG258" s="10"/>
      <c r="AH258" s="10"/>
      <c r="AI258" s="10"/>
      <c r="AJ258" s="49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84"/>
      <c r="BH258" s="84"/>
      <c r="BI258" s="10"/>
      <c r="BJ258" s="10"/>
      <c r="BK258" s="10"/>
      <c r="BL258" s="10"/>
      <c r="BM258" s="10"/>
      <c r="BN258" s="87"/>
      <c r="BO258" s="88"/>
      <c r="BP258" s="88"/>
      <c r="BQ258" s="88"/>
      <c r="BR258" s="88"/>
      <c r="BS258" s="88"/>
      <c r="BT258" s="88"/>
      <c r="BU258" s="88"/>
      <c r="BV258" s="88"/>
      <c r="BW258" s="88"/>
      <c r="BX258" s="88"/>
      <c r="BY258" s="88"/>
      <c r="BZ258" s="88"/>
      <c r="CA258" s="88"/>
      <c r="CB258" s="88"/>
      <c r="CC258" s="88"/>
      <c r="CD258" s="88"/>
      <c r="CE258" s="88"/>
      <c r="CF258" s="88"/>
    </row>
    <row r="259" spans="1:84" s="15" customFormat="1" ht="11.25" hidden="1" customHeight="1" x14ac:dyDescent="0.2">
      <c r="A259" s="84">
        <f>IF(AND($I$30=2,$G$30&lt;&gt;"",$Z$30&lt;&gt;"UD"),ABS($X$30),0)</f>
        <v>0</v>
      </c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9"/>
      <c r="W259" s="89"/>
      <c r="X259" s="89"/>
      <c r="Y259" s="89"/>
      <c r="Z259" s="89"/>
      <c r="AA259" s="89"/>
      <c r="AB259" s="84"/>
      <c r="AC259" s="84">
        <f>IF(AND($I$30=2,$G$30&lt;&gt;"",$Z$30="UD"),ABS($X$30),0)</f>
        <v>0</v>
      </c>
      <c r="AD259" s="84"/>
      <c r="AE259" s="89"/>
      <c r="AF259" s="89"/>
      <c r="AG259" s="84"/>
      <c r="AH259" s="84"/>
      <c r="AI259" s="84"/>
      <c r="AJ259" s="90"/>
      <c r="AK259" s="84"/>
      <c r="AL259" s="84"/>
      <c r="AM259" s="84"/>
      <c r="AN259" s="84"/>
      <c r="AO259" s="84"/>
      <c r="AP259" s="84"/>
      <c r="AQ259" s="84"/>
      <c r="AR259" s="84"/>
      <c r="AS259" s="84"/>
      <c r="AT259" s="84"/>
      <c r="AU259" s="84"/>
      <c r="AV259" s="84"/>
      <c r="AW259" s="84"/>
      <c r="AX259" s="84"/>
      <c r="AY259" s="84"/>
      <c r="AZ259" s="84"/>
      <c r="BA259" s="84"/>
      <c r="BB259" s="84"/>
      <c r="BC259" s="84"/>
      <c r="BD259" s="84"/>
      <c r="BE259" s="84"/>
      <c r="BF259" s="84"/>
      <c r="BG259" s="84"/>
      <c r="BH259" s="84"/>
      <c r="BI259" s="84"/>
      <c r="BJ259" s="84"/>
      <c r="BK259" s="84"/>
      <c r="BL259" s="84"/>
      <c r="BM259" s="84"/>
      <c r="BN259" s="88"/>
      <c r="BO259" s="88"/>
      <c r="BP259" s="88"/>
      <c r="BQ259" s="88"/>
      <c r="BR259" s="88"/>
      <c r="BS259" s="88"/>
      <c r="BT259" s="88"/>
      <c r="BU259" s="88"/>
      <c r="BV259" s="88"/>
      <c r="BW259" s="88"/>
      <c r="BX259" s="88"/>
      <c r="BY259" s="88"/>
      <c r="BZ259" s="88"/>
      <c r="CA259" s="88"/>
      <c r="CB259" s="88"/>
      <c r="CC259" s="88"/>
      <c r="CD259" s="88"/>
      <c r="CE259" s="88"/>
      <c r="CF259" s="88"/>
    </row>
    <row r="260" spans="1:84" s="15" customFormat="1" ht="11.25" hidden="1" customHeight="1" x14ac:dyDescent="0.2">
      <c r="A260" s="84">
        <f>IF(AND($I$31=2,$G$31&lt;&gt;"",$Z$31&lt;&gt;"UD"),ABS($X$31),0)</f>
        <v>0</v>
      </c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9"/>
      <c r="W260" s="89"/>
      <c r="X260" s="89"/>
      <c r="Y260" s="89"/>
      <c r="Z260" s="89"/>
      <c r="AA260" s="89"/>
      <c r="AB260" s="84"/>
      <c r="AC260" s="84">
        <f>IF(AND($I$31=2,$G$31&lt;&gt;"",$Z$31="UD"),ABS($X$31),0)</f>
        <v>0</v>
      </c>
      <c r="AD260" s="84"/>
      <c r="AE260" s="89"/>
      <c r="AF260" s="89"/>
      <c r="AG260" s="84"/>
      <c r="AH260" s="84"/>
      <c r="AI260" s="84"/>
      <c r="AJ260" s="90"/>
      <c r="AK260" s="84"/>
      <c r="AL260" s="84"/>
      <c r="AM260" s="84"/>
      <c r="AN260" s="84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84"/>
      <c r="AZ260" s="84"/>
      <c r="BA260" s="84"/>
      <c r="BB260" s="84"/>
      <c r="BC260" s="84"/>
      <c r="BD260" s="84"/>
      <c r="BE260" s="84"/>
      <c r="BF260" s="84"/>
      <c r="BG260" s="84"/>
      <c r="BH260" s="84"/>
      <c r="BI260" s="84"/>
      <c r="BJ260" s="84"/>
      <c r="BK260" s="84"/>
      <c r="BL260" s="84"/>
      <c r="BM260" s="84"/>
      <c r="BN260" s="88"/>
      <c r="BO260" s="88"/>
      <c r="BP260" s="88"/>
      <c r="BQ260" s="88"/>
      <c r="BR260" s="88"/>
      <c r="BS260" s="88"/>
      <c r="BT260" s="88"/>
      <c r="BU260" s="88"/>
      <c r="BV260" s="88"/>
      <c r="BW260" s="88"/>
      <c r="BX260" s="88"/>
      <c r="BY260" s="88"/>
      <c r="BZ260" s="88"/>
      <c r="CA260" s="88"/>
      <c r="CB260" s="88"/>
      <c r="CC260" s="88"/>
      <c r="CD260" s="88"/>
      <c r="CE260" s="88"/>
      <c r="CF260" s="88"/>
    </row>
    <row r="261" spans="1:84" s="15" customFormat="1" ht="11.25" hidden="1" customHeight="1" x14ac:dyDescent="0.2">
      <c r="A261" s="84">
        <f>IF(AND($I$14=2,$G$14&lt;&gt;"",$Z$14&lt;&gt;"UD"),ABS($X$14),0)</f>
        <v>0</v>
      </c>
      <c r="B261" s="10"/>
      <c r="C261" s="10"/>
      <c r="D261" s="10"/>
      <c r="E261" s="10"/>
      <c r="F261" s="10"/>
      <c r="G261" s="10"/>
      <c r="H261" s="10"/>
      <c r="I261" s="84"/>
      <c r="J261" s="84"/>
      <c r="K261" s="84"/>
      <c r="L261" s="84"/>
      <c r="M261" s="10"/>
      <c r="N261" s="10"/>
      <c r="O261" s="10"/>
      <c r="P261" s="10"/>
      <c r="Q261" s="10"/>
      <c r="R261" s="84"/>
      <c r="S261" s="84"/>
      <c r="T261" s="84"/>
      <c r="U261" s="84"/>
      <c r="V261" s="89"/>
      <c r="W261" s="89"/>
      <c r="X261" s="89"/>
      <c r="Y261" s="89"/>
      <c r="Z261" s="89"/>
      <c r="AA261" s="89"/>
      <c r="AB261" s="84"/>
      <c r="AC261" s="84">
        <f>IF(AND($I$14=2,$G$14&lt;&gt;"",$Z$14="UD"),ABS($X$14),0)</f>
        <v>0</v>
      </c>
      <c r="AE261" s="89"/>
      <c r="AF261" s="89"/>
      <c r="AG261" s="84"/>
      <c r="AH261" s="84"/>
      <c r="AI261" s="84"/>
      <c r="AJ261" s="90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84"/>
      <c r="AZ261" s="84"/>
      <c r="BA261" s="84"/>
      <c r="BB261" s="84"/>
      <c r="BC261" s="84"/>
      <c r="BD261" s="84"/>
      <c r="BE261" s="84"/>
      <c r="BF261" s="84"/>
      <c r="BG261" s="10"/>
      <c r="BH261" s="10"/>
      <c r="BI261" s="84"/>
      <c r="BJ261" s="84"/>
      <c r="BK261" s="84"/>
      <c r="BL261" s="84"/>
      <c r="BM261" s="84"/>
      <c r="BN261" s="88"/>
      <c r="BO261" s="88"/>
      <c r="BP261" s="88"/>
      <c r="BQ261" s="88"/>
      <c r="BR261" s="88"/>
      <c r="BS261" s="88"/>
      <c r="BT261" s="88"/>
      <c r="BU261" s="88"/>
      <c r="BV261" s="88"/>
      <c r="BW261" s="88"/>
      <c r="BX261" s="88"/>
      <c r="BY261" s="88"/>
      <c r="BZ261" s="88"/>
      <c r="CA261" s="88"/>
      <c r="CB261" s="88"/>
      <c r="CC261" s="88"/>
      <c r="CD261" s="88"/>
      <c r="CE261" s="88"/>
      <c r="CF261" s="88"/>
    </row>
    <row r="262" spans="1:84" s="15" customFormat="1" ht="11.25" hidden="1" customHeight="1" x14ac:dyDescent="0.2">
      <c r="A262" s="84">
        <f>IF(AND($I$15=2,$G$15&lt;&gt;"",$Z$15&lt;&gt;"UD"),ABS($X$15),0)</f>
        <v>4</v>
      </c>
      <c r="B262" s="92" t="s">
        <v>130</v>
      </c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77"/>
      <c r="W262" s="77"/>
      <c r="X262" s="77"/>
      <c r="Y262" s="77"/>
      <c r="Z262" s="77"/>
      <c r="AA262" s="77"/>
      <c r="AB262" s="77"/>
      <c r="AC262" s="84">
        <f>IF(AND($I$15=2,$G$15&lt;&gt;"",$Z$15="UD"),ABS($X$15),0)</f>
        <v>0</v>
      </c>
      <c r="AD262" s="10"/>
      <c r="AE262" s="77"/>
      <c r="AF262" s="77"/>
      <c r="AG262" s="10"/>
      <c r="AH262" s="10"/>
      <c r="AI262" s="10"/>
      <c r="AJ262" s="49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88"/>
      <c r="BO262" s="88"/>
      <c r="BP262" s="88"/>
      <c r="BQ262" s="88"/>
      <c r="BR262" s="88"/>
      <c r="BS262" s="88"/>
      <c r="BT262" s="88"/>
      <c r="BU262" s="88"/>
      <c r="BV262" s="88"/>
      <c r="BW262" s="88"/>
      <c r="BX262" s="88"/>
      <c r="BY262" s="88"/>
      <c r="BZ262" s="88"/>
      <c r="CA262" s="88"/>
      <c r="CB262" s="88"/>
      <c r="CC262" s="88"/>
      <c r="CD262" s="88"/>
      <c r="CE262" s="88"/>
      <c r="CF262" s="88"/>
    </row>
    <row r="263" spans="1:84" s="15" customFormat="1" ht="11.25" hidden="1" customHeight="1" x14ac:dyDescent="0.2">
      <c r="A263" s="92">
        <f>SUM(A245:A262)</f>
        <v>21</v>
      </c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77"/>
      <c r="W263" s="77"/>
      <c r="X263" s="77"/>
      <c r="Y263" s="77"/>
      <c r="Z263" s="77"/>
      <c r="AA263" s="77"/>
      <c r="AB263" s="77"/>
      <c r="AC263" s="92">
        <f>SUM(AC245:AC262)</f>
        <v>5</v>
      </c>
      <c r="AD263" s="92" t="s">
        <v>130</v>
      </c>
      <c r="AE263" s="77"/>
      <c r="AF263" s="77"/>
      <c r="AG263" s="10"/>
      <c r="AH263" s="10"/>
      <c r="AI263" s="10"/>
      <c r="AJ263" s="49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88"/>
      <c r="BO263" s="88"/>
      <c r="BP263" s="88"/>
      <c r="BQ263" s="88"/>
      <c r="BR263" s="88"/>
      <c r="BS263" s="88"/>
      <c r="BT263" s="88"/>
      <c r="BU263" s="88"/>
      <c r="BV263" s="88"/>
      <c r="BW263" s="88"/>
      <c r="BX263" s="88"/>
      <c r="BY263" s="88"/>
      <c r="BZ263" s="88"/>
      <c r="CA263" s="88"/>
      <c r="CB263" s="88"/>
      <c r="CC263" s="88"/>
      <c r="CD263" s="88"/>
      <c r="CE263" s="88"/>
      <c r="CF263" s="88"/>
    </row>
    <row r="264" spans="1:84" s="88" customFormat="1" ht="11.25" hidden="1" customHeight="1" x14ac:dyDescent="0.2">
      <c r="A264" s="10"/>
      <c r="B264" s="77" t="s">
        <v>137</v>
      </c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77"/>
      <c r="W264" s="77"/>
      <c r="X264" s="77"/>
      <c r="Y264" s="77"/>
      <c r="Z264" s="77"/>
      <c r="AA264" s="77"/>
      <c r="AB264" s="77"/>
      <c r="AC264" s="77"/>
      <c r="AD264" s="77"/>
      <c r="AE264" s="77"/>
      <c r="AF264" s="77"/>
      <c r="AG264" s="10"/>
      <c r="AH264" s="10"/>
      <c r="AI264" s="10"/>
      <c r="AJ264" s="49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</row>
    <row r="265" spans="1:84" s="88" customFormat="1" ht="11.25" hidden="1" customHeight="1" x14ac:dyDescent="0.2">
      <c r="A265" s="10">
        <f>A263+H256+N255+T255+Y245</f>
        <v>35</v>
      </c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77"/>
      <c r="W265" s="77"/>
      <c r="X265" s="77"/>
      <c r="Y265" s="77"/>
      <c r="Z265" s="77"/>
      <c r="AA265" s="77"/>
      <c r="AB265" s="77"/>
      <c r="AC265" s="10">
        <f>AC263+AI257+AN256+AR255+AW245</f>
        <v>32</v>
      </c>
      <c r="AD265" s="77" t="s">
        <v>137</v>
      </c>
      <c r="AE265" s="77"/>
      <c r="AF265" s="77"/>
      <c r="AG265" s="10"/>
      <c r="AH265" s="10"/>
      <c r="AI265" s="10"/>
      <c r="AJ265" s="49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83"/>
      <c r="BG265" s="10"/>
      <c r="BH265" s="10"/>
      <c r="BI265" s="10"/>
      <c r="BJ265" s="10"/>
      <c r="BK265" s="10"/>
      <c r="BL265" s="10"/>
      <c r="BM265" s="10"/>
    </row>
    <row r="266" spans="1:84" s="88" customFormat="1" ht="11.25" hidden="1" customHeight="1" x14ac:dyDescent="0.2">
      <c r="A266" s="10"/>
      <c r="B266" s="10"/>
      <c r="C266" s="10"/>
      <c r="D266" s="10">
        <f>A263+AC263</f>
        <v>26</v>
      </c>
      <c r="E266" s="10"/>
      <c r="F266" s="10"/>
      <c r="G266" s="10" t="s">
        <v>5</v>
      </c>
      <c r="H266" s="10">
        <f>AC265</f>
        <v>32</v>
      </c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77"/>
      <c r="W266" s="77"/>
      <c r="X266" s="77"/>
      <c r="Y266" s="77"/>
      <c r="Z266" s="77"/>
      <c r="AA266" s="77"/>
      <c r="AB266" s="77"/>
      <c r="AC266" s="77"/>
      <c r="AD266" s="77"/>
      <c r="AE266" s="77"/>
      <c r="AF266" s="77"/>
      <c r="AG266" s="10"/>
      <c r="AH266" s="10"/>
      <c r="AI266" s="10"/>
      <c r="AJ266" s="49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</row>
    <row r="267" spans="1:84" s="15" customFormat="1" ht="11.25" hidden="1" customHeight="1" x14ac:dyDescent="0.2">
      <c r="A267" s="10" t="s">
        <v>120</v>
      </c>
      <c r="B267" s="10"/>
      <c r="C267" s="10"/>
      <c r="D267" s="10">
        <f>H256+AI257</f>
        <v>20</v>
      </c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77"/>
      <c r="W267" s="77"/>
      <c r="X267" s="77"/>
      <c r="Y267" s="77"/>
      <c r="Z267" s="77"/>
      <c r="AA267" s="77"/>
      <c r="AB267" s="77"/>
      <c r="AC267" s="77"/>
      <c r="AD267" s="77"/>
      <c r="AE267" s="77"/>
      <c r="AF267" s="77"/>
      <c r="AG267" s="10"/>
      <c r="AH267" s="10"/>
      <c r="AI267" s="10"/>
      <c r="AJ267" s="49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88"/>
      <c r="BO267" s="88"/>
      <c r="BP267" s="88"/>
      <c r="BQ267" s="88"/>
      <c r="BR267" s="88"/>
      <c r="BS267" s="88"/>
      <c r="BT267" s="88"/>
      <c r="BU267" s="88"/>
      <c r="BV267" s="88"/>
      <c r="BW267" s="88"/>
      <c r="BX267" s="88"/>
      <c r="BY267" s="88"/>
      <c r="BZ267" s="88"/>
      <c r="CA267" s="88"/>
      <c r="CB267" s="88"/>
      <c r="CC267" s="88"/>
      <c r="CD267" s="88"/>
      <c r="CE267" s="88"/>
      <c r="CF267" s="88"/>
    </row>
    <row r="268" spans="1:84" s="15" customFormat="1" ht="11.25" hidden="1" customHeight="1" x14ac:dyDescent="0.2">
      <c r="A268" s="10" t="s">
        <v>121</v>
      </c>
      <c r="B268" s="10"/>
      <c r="C268" s="10"/>
      <c r="D268" s="10">
        <f>N255+AN256</f>
        <v>0</v>
      </c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77"/>
      <c r="W268" s="77"/>
      <c r="X268" s="77"/>
      <c r="Y268" s="77"/>
      <c r="Z268" s="77"/>
      <c r="AA268" s="77"/>
      <c r="AB268" s="77"/>
      <c r="AC268" s="77"/>
      <c r="AD268" s="77"/>
      <c r="AE268" s="77"/>
      <c r="AF268" s="77"/>
      <c r="AG268" s="10"/>
      <c r="AH268" s="10"/>
      <c r="AI268" s="10"/>
      <c r="AJ268" s="49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88"/>
      <c r="BO268" s="88"/>
      <c r="BP268" s="88"/>
      <c r="BQ268" s="88"/>
      <c r="BR268" s="88"/>
      <c r="BS268" s="88"/>
      <c r="BT268" s="88"/>
      <c r="BU268" s="88"/>
      <c r="BV268" s="88"/>
      <c r="BW268" s="88"/>
      <c r="BX268" s="88"/>
      <c r="BY268" s="88"/>
      <c r="BZ268" s="88"/>
      <c r="CA268" s="88"/>
      <c r="CB268" s="88"/>
      <c r="CC268" s="88"/>
      <c r="CD268" s="88"/>
      <c r="CE268" s="88"/>
      <c r="CF268" s="88"/>
    </row>
    <row r="269" spans="1:84" s="15" customFormat="1" ht="11.25" hidden="1" customHeight="1" x14ac:dyDescent="0.2">
      <c r="A269" s="10" t="s">
        <v>138</v>
      </c>
      <c r="B269" s="10"/>
      <c r="C269" s="10"/>
      <c r="D269" s="10">
        <f>Y245+AW245</f>
        <v>3</v>
      </c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77"/>
      <c r="W269" s="77"/>
      <c r="X269" s="77"/>
      <c r="Y269" s="77"/>
      <c r="Z269" s="77"/>
      <c r="AA269" s="77"/>
      <c r="AB269" s="77"/>
      <c r="AC269" s="77"/>
      <c r="AD269" s="77"/>
      <c r="AE269" s="77"/>
      <c r="AF269" s="77"/>
      <c r="AG269" s="10"/>
      <c r="AH269" s="10"/>
      <c r="AI269" s="10"/>
      <c r="AJ269" s="49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88"/>
      <c r="BO269" s="88"/>
      <c r="BP269" s="88"/>
      <c r="BQ269" s="88"/>
      <c r="BR269" s="88"/>
      <c r="BS269" s="88"/>
      <c r="BT269" s="88"/>
      <c r="BU269" s="88"/>
      <c r="BV269" s="88"/>
      <c r="BW269" s="88"/>
      <c r="BX269" s="88"/>
      <c r="BY269" s="88"/>
      <c r="BZ269" s="88"/>
      <c r="CA269" s="88"/>
      <c r="CB269" s="88"/>
      <c r="CC269" s="88"/>
      <c r="CD269" s="88"/>
      <c r="CE269" s="88"/>
      <c r="CF269" s="88"/>
    </row>
    <row r="270" spans="1:84" s="15" customFormat="1" ht="11.25" hidden="1" customHeight="1" x14ac:dyDescent="0.2">
      <c r="A270" s="10" t="s">
        <v>1086</v>
      </c>
      <c r="B270" s="10"/>
      <c r="C270" s="10"/>
      <c r="D270" s="10">
        <f>T255+AR255</f>
        <v>18</v>
      </c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77"/>
      <c r="W270" s="77"/>
      <c r="X270" s="77"/>
      <c r="Y270" s="77"/>
      <c r="Z270" s="77"/>
      <c r="AA270" s="77"/>
      <c r="AB270" s="77"/>
      <c r="AC270" s="77"/>
      <c r="AD270" s="77"/>
      <c r="AE270" s="77"/>
      <c r="AF270" s="77"/>
      <c r="AG270" s="10"/>
      <c r="AH270" s="10"/>
      <c r="AI270" s="10"/>
      <c r="AJ270" s="49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88"/>
      <c r="BO270" s="88"/>
      <c r="BP270" s="88"/>
      <c r="BQ270" s="88"/>
      <c r="BR270" s="88"/>
      <c r="BS270" s="88"/>
      <c r="BT270" s="88"/>
      <c r="BU270" s="88"/>
      <c r="BV270" s="88"/>
      <c r="BW270" s="88"/>
      <c r="BX270" s="88"/>
      <c r="BY270" s="88"/>
      <c r="BZ270" s="88"/>
      <c r="CA270" s="88"/>
      <c r="CB270" s="88"/>
      <c r="CC270" s="88"/>
      <c r="CD270" s="88"/>
      <c r="CE270" s="88"/>
      <c r="CF270" s="88"/>
    </row>
    <row r="271" spans="1:84" s="15" customFormat="1" ht="11.25" hidden="1" customHeight="1" x14ac:dyDescent="0.2">
      <c r="A271" s="10" t="s">
        <v>139</v>
      </c>
      <c r="B271" s="81" t="s">
        <v>137</v>
      </c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77"/>
      <c r="W271" s="77"/>
      <c r="X271" s="77"/>
      <c r="Y271" s="77"/>
      <c r="Z271" s="77"/>
      <c r="AA271" s="77"/>
      <c r="AB271" s="77"/>
      <c r="AC271" s="77"/>
      <c r="AD271" s="77"/>
      <c r="AE271" s="77"/>
      <c r="AF271" s="77"/>
      <c r="AG271" s="10"/>
      <c r="AH271" s="10"/>
      <c r="AI271" s="10"/>
      <c r="AJ271" s="49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88"/>
      <c r="BO271" s="88"/>
      <c r="BP271" s="88"/>
      <c r="BQ271" s="88"/>
      <c r="BR271" s="88"/>
      <c r="BS271" s="88"/>
      <c r="BT271" s="88"/>
      <c r="BU271" s="88"/>
      <c r="BV271" s="88"/>
      <c r="BW271" s="88"/>
      <c r="BX271" s="88"/>
      <c r="BY271" s="88"/>
      <c r="BZ271" s="88"/>
      <c r="CA271" s="88"/>
      <c r="CB271" s="88"/>
      <c r="CC271" s="88"/>
      <c r="CD271" s="88"/>
      <c r="CE271" s="88"/>
      <c r="CF271" s="88"/>
    </row>
    <row r="272" spans="1:84" s="15" customFormat="1" ht="11.25" hidden="1" customHeight="1" x14ac:dyDescent="0.2">
      <c r="A272" s="81">
        <f>A265+AC265</f>
        <v>67</v>
      </c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77"/>
      <c r="W272" s="77"/>
      <c r="X272" s="77"/>
      <c r="Y272" s="77"/>
      <c r="Z272" s="77"/>
      <c r="AA272" s="77"/>
      <c r="AB272" s="77"/>
      <c r="AC272" s="77"/>
      <c r="AD272" s="77"/>
      <c r="AE272" s="77"/>
      <c r="AF272" s="77"/>
      <c r="AG272" s="10"/>
      <c r="AH272" s="10"/>
      <c r="AI272" s="10"/>
      <c r="AJ272" s="49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88"/>
      <c r="BO272" s="88"/>
      <c r="BP272" s="88"/>
      <c r="BQ272" s="88"/>
      <c r="BR272" s="88"/>
      <c r="BS272" s="88"/>
      <c r="BT272" s="88"/>
      <c r="BU272" s="88"/>
      <c r="BV272" s="88"/>
      <c r="BW272" s="88"/>
      <c r="BX272" s="88"/>
      <c r="BY272" s="88"/>
      <c r="BZ272" s="88"/>
      <c r="CA272" s="88"/>
      <c r="CB272" s="88"/>
      <c r="CC272" s="88"/>
      <c r="CD272" s="88"/>
      <c r="CE272" s="88"/>
      <c r="CF272" s="88"/>
    </row>
    <row r="273" spans="1:84" s="15" customFormat="1" ht="11.25" hidden="1" customHeight="1" x14ac:dyDescent="0.2">
      <c r="A273" s="10"/>
      <c r="B273" s="93"/>
      <c r="C273" s="93"/>
      <c r="D273" s="93"/>
      <c r="E273" s="93"/>
      <c r="F273" s="93"/>
      <c r="G273" s="93"/>
      <c r="H273" s="93"/>
      <c r="I273" s="10"/>
      <c r="J273" s="10"/>
      <c r="K273" s="10"/>
      <c r="L273" s="10"/>
      <c r="M273" s="93"/>
      <c r="N273" s="93"/>
      <c r="O273" s="93"/>
      <c r="P273" s="93"/>
      <c r="Q273" s="93"/>
      <c r="R273" s="10"/>
      <c r="S273" s="10"/>
      <c r="T273" s="10"/>
      <c r="U273" s="10"/>
      <c r="V273" s="77"/>
      <c r="W273" s="77"/>
      <c r="X273" s="77"/>
      <c r="Y273" s="77"/>
      <c r="Z273" s="77"/>
      <c r="AA273" s="77"/>
      <c r="AB273" s="77"/>
      <c r="AC273" s="77"/>
      <c r="AD273" s="77"/>
      <c r="AE273" s="77"/>
      <c r="AF273" s="77"/>
      <c r="AG273" s="10"/>
      <c r="AH273" s="10"/>
      <c r="AI273" s="10"/>
      <c r="AJ273" s="49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93"/>
      <c r="BH273" s="93"/>
      <c r="BI273" s="10"/>
      <c r="BJ273" s="10"/>
      <c r="BK273" s="10"/>
      <c r="BL273" s="10"/>
      <c r="BM273" s="10"/>
      <c r="BN273" s="88"/>
      <c r="BO273" s="88"/>
      <c r="BP273" s="88"/>
      <c r="BQ273" s="88"/>
      <c r="BR273" s="88"/>
      <c r="BS273" s="88"/>
      <c r="BT273" s="88"/>
      <c r="BU273" s="88"/>
      <c r="BV273" s="88"/>
      <c r="BW273" s="88"/>
      <c r="BX273" s="88"/>
      <c r="BY273" s="88"/>
      <c r="BZ273" s="88"/>
      <c r="CA273" s="88"/>
      <c r="CB273" s="88"/>
      <c r="CC273" s="88"/>
      <c r="CD273" s="88"/>
      <c r="CE273" s="88"/>
      <c r="CF273" s="88"/>
    </row>
    <row r="274" spans="1:84" s="15" customFormat="1" ht="11.25" hidden="1" customHeight="1" x14ac:dyDescent="0.2">
      <c r="A274" s="93"/>
      <c r="B274" s="10"/>
      <c r="C274" s="10"/>
      <c r="D274" s="10"/>
      <c r="E274" s="10"/>
      <c r="F274" s="10"/>
      <c r="G274" s="10"/>
      <c r="H274" s="10"/>
      <c r="I274" s="93"/>
      <c r="J274" s="93"/>
      <c r="K274" s="93"/>
      <c r="L274" s="93"/>
      <c r="M274" s="10"/>
      <c r="N274" s="10"/>
      <c r="O274" s="10"/>
      <c r="P274" s="10"/>
      <c r="Q274" s="10"/>
      <c r="R274" s="93"/>
      <c r="S274" s="93"/>
      <c r="T274" s="93"/>
      <c r="U274" s="93"/>
      <c r="V274" s="94"/>
      <c r="W274" s="94"/>
      <c r="X274" s="94"/>
      <c r="Y274" s="94"/>
      <c r="Z274" s="94"/>
      <c r="AA274" s="94"/>
      <c r="AB274" s="94"/>
      <c r="AC274" s="94"/>
      <c r="AD274" s="94"/>
      <c r="AE274" s="94"/>
      <c r="AF274" s="94"/>
      <c r="AG274" s="93"/>
      <c r="AH274" s="93"/>
      <c r="AI274" s="93"/>
      <c r="AJ274" s="95"/>
      <c r="AK274" s="93"/>
      <c r="AL274" s="93"/>
      <c r="AM274" s="93"/>
      <c r="AN274" s="93"/>
      <c r="AO274" s="93"/>
      <c r="AP274" s="93"/>
      <c r="AQ274" s="93"/>
      <c r="AR274" s="93"/>
      <c r="AS274" s="93"/>
      <c r="AT274" s="93"/>
      <c r="AU274" s="93"/>
      <c r="AV274" s="93"/>
      <c r="AW274" s="93"/>
      <c r="AX274" s="93"/>
      <c r="AY274" s="93"/>
      <c r="AZ274" s="93"/>
      <c r="BA274" s="93"/>
      <c r="BB274" s="93"/>
      <c r="BC274" s="93"/>
      <c r="BD274" s="93"/>
      <c r="BE274" s="93"/>
      <c r="BF274" s="93"/>
      <c r="BG274" s="10"/>
      <c r="BH274" s="10"/>
      <c r="BI274" s="93"/>
      <c r="BJ274" s="93"/>
      <c r="BK274" s="93"/>
      <c r="BL274" s="93"/>
      <c r="BM274" s="93"/>
      <c r="BN274" s="88"/>
      <c r="BO274" s="88"/>
      <c r="BP274" s="88"/>
      <c r="BQ274" s="88"/>
      <c r="BR274" s="88"/>
      <c r="BS274" s="88"/>
      <c r="BT274" s="88"/>
      <c r="BU274" s="88"/>
      <c r="BV274" s="88"/>
      <c r="BW274" s="88"/>
      <c r="BX274" s="88"/>
      <c r="BY274" s="88"/>
      <c r="BZ274" s="88"/>
      <c r="CA274" s="88"/>
      <c r="CB274" s="88"/>
      <c r="CC274" s="88"/>
      <c r="CD274" s="88"/>
      <c r="CE274" s="88"/>
      <c r="CF274" s="88"/>
    </row>
    <row r="275" spans="1:84" s="15" customFormat="1" ht="11.25" hidden="1" customHeight="1" x14ac:dyDescent="0.2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77"/>
      <c r="W275" s="77"/>
      <c r="X275" s="77"/>
      <c r="Y275" s="77"/>
      <c r="Z275" s="77"/>
      <c r="AA275" s="77"/>
      <c r="AB275" s="77"/>
      <c r="AC275" s="77"/>
      <c r="AD275" s="77"/>
      <c r="AE275" s="77"/>
      <c r="AF275" s="77"/>
      <c r="AG275" s="10"/>
      <c r="AH275" s="10"/>
      <c r="AI275" s="10"/>
      <c r="AJ275" s="49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88"/>
      <c r="BO275" s="88"/>
      <c r="BP275" s="88"/>
      <c r="BQ275" s="88"/>
      <c r="BR275" s="88"/>
      <c r="BS275" s="88"/>
      <c r="BT275" s="88"/>
      <c r="BU275" s="88"/>
      <c r="BV275" s="88"/>
      <c r="BW275" s="88"/>
      <c r="BX275" s="88"/>
      <c r="BY275" s="88"/>
      <c r="BZ275" s="88"/>
      <c r="CA275" s="88"/>
      <c r="CB275" s="88"/>
      <c r="CC275" s="88"/>
      <c r="CD275" s="88"/>
      <c r="CE275" s="88"/>
      <c r="CF275" s="88"/>
    </row>
    <row r="276" spans="1:84" s="15" customFormat="1" ht="11.25" hidden="1" customHeight="1" x14ac:dyDescent="0.2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77"/>
      <c r="W276" s="77"/>
      <c r="X276" s="77"/>
      <c r="Y276" s="77"/>
      <c r="Z276" s="77"/>
      <c r="AA276" s="77"/>
      <c r="AB276" s="77"/>
      <c r="AC276" s="77"/>
      <c r="AD276" s="77"/>
      <c r="AE276" s="77"/>
      <c r="AF276" s="77"/>
      <c r="AG276" s="10"/>
      <c r="AH276" s="10"/>
      <c r="AI276" s="10"/>
      <c r="AJ276" s="49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88"/>
      <c r="BO276" s="88"/>
      <c r="BP276" s="88"/>
      <c r="BQ276" s="88"/>
      <c r="BR276" s="88"/>
      <c r="BS276" s="88"/>
      <c r="BT276" s="88"/>
      <c r="BU276" s="88"/>
      <c r="BV276" s="88"/>
      <c r="BW276" s="88"/>
      <c r="BX276" s="88"/>
      <c r="BY276" s="88"/>
      <c r="BZ276" s="88"/>
      <c r="CA276" s="88"/>
      <c r="CB276" s="88"/>
      <c r="CC276" s="88"/>
      <c r="CD276" s="88"/>
      <c r="CE276" s="88"/>
      <c r="CF276" s="88"/>
    </row>
    <row r="277" spans="1:84" s="15" customFormat="1" ht="11.25" hidden="1" customHeight="1" x14ac:dyDescent="0.2">
      <c r="A277" s="81" t="s">
        <v>140</v>
      </c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77"/>
      <c r="W277" s="77"/>
      <c r="X277" s="77"/>
      <c r="Y277" s="77"/>
      <c r="Z277" s="77"/>
      <c r="AA277" s="77"/>
      <c r="AB277" s="77"/>
      <c r="AC277" s="77"/>
      <c r="AD277" s="77"/>
      <c r="AE277" s="77"/>
      <c r="AF277" s="77"/>
      <c r="AG277" s="10"/>
      <c r="AH277" s="10"/>
      <c r="AI277" s="10"/>
      <c r="AJ277" s="49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88"/>
      <c r="BO277" s="88"/>
      <c r="BP277" s="88"/>
      <c r="BQ277" s="88"/>
      <c r="BR277" s="88"/>
      <c r="BS277" s="88"/>
      <c r="BT277" s="88"/>
      <c r="BU277" s="88"/>
      <c r="BV277" s="88"/>
      <c r="BW277" s="88"/>
      <c r="BX277" s="88"/>
      <c r="BY277" s="88"/>
      <c r="BZ277" s="88"/>
      <c r="CA277" s="88"/>
      <c r="CB277" s="88"/>
      <c r="CC277" s="88"/>
      <c r="CD277" s="88"/>
      <c r="CE277" s="88"/>
      <c r="CF277" s="88"/>
    </row>
    <row r="278" spans="1:84" s="15" customFormat="1" ht="11.25" hidden="1" customHeight="1" x14ac:dyDescent="0.2">
      <c r="A278" s="82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82"/>
      <c r="R278" s="10"/>
      <c r="S278" s="10"/>
      <c r="T278" s="10"/>
      <c r="U278" s="10"/>
      <c r="V278" s="77"/>
      <c r="W278" s="77"/>
      <c r="X278" s="77"/>
      <c r="Y278" s="77"/>
      <c r="Z278" s="77"/>
      <c r="AA278" s="77"/>
      <c r="AB278" s="77"/>
      <c r="AC278" s="77"/>
      <c r="AD278" s="77"/>
      <c r="AE278" s="77"/>
      <c r="AF278" s="77"/>
      <c r="AG278" s="10"/>
      <c r="AH278" s="10"/>
      <c r="AI278" s="10"/>
      <c r="AJ278" s="49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88"/>
      <c r="BO278" s="88"/>
      <c r="BP278" s="88"/>
      <c r="BQ278" s="88"/>
      <c r="BR278" s="88"/>
      <c r="BS278" s="88"/>
      <c r="BT278" s="88"/>
      <c r="BU278" s="88"/>
      <c r="BV278" s="88"/>
      <c r="BW278" s="88"/>
      <c r="BX278" s="88"/>
      <c r="BY278" s="88"/>
      <c r="BZ278" s="88"/>
      <c r="CA278" s="88"/>
      <c r="CB278" s="88"/>
      <c r="CC278" s="88"/>
      <c r="CD278" s="88"/>
      <c r="CE278" s="88"/>
      <c r="CF278" s="88"/>
    </row>
    <row r="279" spans="1:84" s="15" customFormat="1" ht="11.25" hidden="1" customHeight="1" x14ac:dyDescent="0.2">
      <c r="A279" s="82" t="s">
        <v>128</v>
      </c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85"/>
      <c r="W279" s="77"/>
      <c r="X279" s="77"/>
      <c r="Y279" s="77"/>
      <c r="Z279" s="77"/>
      <c r="AA279" s="77"/>
      <c r="AB279" s="77"/>
      <c r="AC279" s="82" t="s">
        <v>135</v>
      </c>
      <c r="AD279" s="77"/>
      <c r="AE279" s="77"/>
      <c r="AF279" s="77"/>
      <c r="AG279" s="10"/>
      <c r="AH279" s="10"/>
      <c r="AI279" s="10"/>
      <c r="AJ279" s="49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82"/>
      <c r="BG279" s="10"/>
      <c r="BH279" s="10"/>
      <c r="BI279" s="10"/>
      <c r="BJ279" s="10"/>
      <c r="BK279" s="10"/>
      <c r="BL279" s="10"/>
      <c r="BM279" s="10"/>
      <c r="BN279" s="88"/>
      <c r="BO279" s="88"/>
      <c r="BP279" s="88"/>
      <c r="BQ279" s="88"/>
      <c r="BR279" s="88"/>
      <c r="BS279" s="88"/>
      <c r="BT279" s="88"/>
      <c r="BU279" s="88"/>
      <c r="BV279" s="88"/>
      <c r="BW279" s="88"/>
      <c r="BX279" s="88"/>
      <c r="BY279" s="88"/>
      <c r="BZ279" s="88"/>
      <c r="CA279" s="88"/>
      <c r="CB279" s="88"/>
      <c r="CC279" s="88"/>
      <c r="CD279" s="88"/>
      <c r="CE279" s="88"/>
      <c r="CF279" s="88"/>
    </row>
    <row r="280" spans="1:84" s="15" customFormat="1" ht="11.25" hidden="1" customHeight="1" x14ac:dyDescent="0.2">
      <c r="A280" s="10"/>
      <c r="B280" s="10"/>
      <c r="C280" s="10"/>
      <c r="D280" s="10"/>
      <c r="E280" s="10"/>
      <c r="F280" s="10"/>
      <c r="G280" s="10"/>
      <c r="H280" s="83" t="s">
        <v>131</v>
      </c>
      <c r="I280" s="10"/>
      <c r="J280" s="10"/>
      <c r="K280" s="10"/>
      <c r="L280" s="10"/>
      <c r="M280" s="10"/>
      <c r="N280" s="83" t="s">
        <v>132</v>
      </c>
      <c r="O280" s="10"/>
      <c r="P280" s="10"/>
      <c r="Q280" s="10"/>
      <c r="R280" s="10"/>
      <c r="S280" s="10"/>
      <c r="T280" s="10"/>
      <c r="U280" s="10"/>
      <c r="V280" s="77"/>
      <c r="W280" s="77"/>
      <c r="X280" s="77"/>
      <c r="Y280" s="77"/>
      <c r="Z280" s="77"/>
      <c r="AA280" s="77"/>
      <c r="AB280" s="77"/>
      <c r="AC280" s="10"/>
      <c r="AD280" s="10"/>
      <c r="AE280" s="77"/>
      <c r="AF280" s="77"/>
      <c r="AG280" s="10"/>
      <c r="AH280" s="10"/>
      <c r="AI280" s="10"/>
      <c r="AJ280" s="49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88"/>
      <c r="BO280" s="88"/>
      <c r="BP280" s="88"/>
      <c r="BQ280" s="88"/>
      <c r="BR280" s="88"/>
      <c r="BS280" s="88"/>
      <c r="BT280" s="88"/>
      <c r="BU280" s="88"/>
      <c r="BV280" s="88"/>
      <c r="BW280" s="88"/>
      <c r="BX280" s="88"/>
      <c r="BY280" s="88"/>
      <c r="BZ280" s="88"/>
      <c r="CA280" s="88"/>
      <c r="CB280" s="88"/>
      <c r="CC280" s="88"/>
      <c r="CD280" s="88"/>
      <c r="CE280" s="88"/>
      <c r="CF280" s="88"/>
    </row>
    <row r="281" spans="1:84" s="15" customFormat="1" ht="11.25" hidden="1" customHeight="1" x14ac:dyDescent="0.2">
      <c r="A281" s="83" t="s">
        <v>129</v>
      </c>
      <c r="B281" s="10"/>
      <c r="C281" s="10"/>
      <c r="D281" s="10"/>
      <c r="E281" s="10"/>
      <c r="F281" s="10"/>
      <c r="G281" s="10"/>
      <c r="H281" s="10">
        <f>IF(AND($I$36=3,$G$36&lt;&gt;"",$Z$36&lt;&gt;"UD"),ABS($X$36),0)</f>
        <v>0</v>
      </c>
      <c r="I281" s="10"/>
      <c r="J281" s="10"/>
      <c r="K281" s="10"/>
      <c r="L281" s="10"/>
      <c r="M281" s="10"/>
      <c r="N281" s="10">
        <f>IF(AND($AO$15=3,$AM$15&lt;&gt;"",$BE$15&lt;&gt;"UD"),ABS($BC$15),0)</f>
        <v>0</v>
      </c>
      <c r="O281" s="10"/>
      <c r="P281" s="10"/>
      <c r="Q281" s="10"/>
      <c r="R281" s="10"/>
      <c r="S281" s="10"/>
      <c r="T281" s="83" t="s">
        <v>133</v>
      </c>
      <c r="U281" s="10"/>
      <c r="V281" s="86"/>
      <c r="W281" s="77"/>
      <c r="X281" s="77"/>
      <c r="Y281" s="83" t="s">
        <v>1086</v>
      </c>
      <c r="Z281" s="77"/>
      <c r="AA281" s="77"/>
      <c r="AB281" s="77"/>
      <c r="AC281" s="83" t="s">
        <v>129</v>
      </c>
      <c r="AD281" s="10"/>
      <c r="AE281" s="77"/>
      <c r="AF281" s="77"/>
      <c r="AG281" s="10"/>
      <c r="AH281" s="10"/>
      <c r="AI281" s="83" t="s">
        <v>131</v>
      </c>
      <c r="AJ281" s="10"/>
      <c r="AK281" s="10"/>
      <c r="AL281" s="10"/>
      <c r="AM281" s="10"/>
      <c r="AN281" s="83" t="s">
        <v>132</v>
      </c>
      <c r="AO281" s="10"/>
      <c r="AP281" s="10"/>
      <c r="AQ281" s="10"/>
      <c r="AR281" s="83" t="s">
        <v>133</v>
      </c>
      <c r="AS281" s="10"/>
      <c r="AT281" s="10"/>
      <c r="AU281" s="10"/>
      <c r="AV281" s="10"/>
      <c r="AW281" s="83" t="s">
        <v>1086</v>
      </c>
      <c r="AX281" s="10"/>
      <c r="AY281" s="10"/>
      <c r="AZ281" s="10"/>
      <c r="BA281" s="10"/>
      <c r="BB281" s="10"/>
      <c r="BC281" s="10"/>
      <c r="BD281" s="10"/>
      <c r="BE281" s="10"/>
      <c r="BF281" s="83"/>
      <c r="BG281" s="10"/>
      <c r="BH281" s="10"/>
      <c r="BI281" s="10"/>
      <c r="BJ281" s="10"/>
      <c r="BK281" s="10"/>
      <c r="BL281" s="10"/>
      <c r="BM281" s="10"/>
      <c r="BN281" s="87"/>
      <c r="BO281" s="88"/>
      <c r="BP281" s="88"/>
      <c r="BQ281" s="88"/>
      <c r="BR281" s="88"/>
      <c r="BS281" s="88"/>
      <c r="BT281" s="88"/>
      <c r="BU281" s="88"/>
      <c r="BV281" s="88"/>
      <c r="BW281" s="88"/>
      <c r="BX281" s="88"/>
      <c r="BY281" s="88"/>
      <c r="BZ281" s="88"/>
      <c r="CA281" s="88"/>
      <c r="CB281" s="88"/>
      <c r="CC281" s="88"/>
      <c r="CD281" s="88"/>
      <c r="CE281" s="88"/>
      <c r="CF281" s="88"/>
    </row>
    <row r="282" spans="1:84" s="15" customFormat="1" ht="11.25" hidden="1" customHeight="1" x14ac:dyDescent="0.2">
      <c r="A282" s="10">
        <f>IF(AND($I$16=3,$G$16&lt;&gt;"",$Z$16&lt;&gt;"UD"),ABS($X$16),0)</f>
        <v>0</v>
      </c>
      <c r="B282" s="10"/>
      <c r="C282" s="10"/>
      <c r="D282" s="10"/>
      <c r="E282" s="10"/>
      <c r="F282" s="10"/>
      <c r="G282" s="10"/>
      <c r="H282" s="10">
        <f>IF(AND($I$37=3,$G$37&lt;&gt;"",$Z$37&lt;&gt;"UD"),ABS($X$37),0)</f>
        <v>0</v>
      </c>
      <c r="I282" s="10"/>
      <c r="J282" s="10"/>
      <c r="K282" s="10"/>
      <c r="L282" s="10"/>
      <c r="M282" s="10"/>
      <c r="N282" s="10">
        <f>IF(AND($AO$16=3,$AM$16&lt;&gt;"",$BE$16&lt;&gt;"UD"),ABS($BC$16),0)</f>
        <v>0</v>
      </c>
      <c r="O282" s="10"/>
      <c r="P282" s="10"/>
      <c r="Q282" s="10"/>
      <c r="R282" s="10"/>
      <c r="S282" s="10"/>
      <c r="T282" s="84">
        <f>IF(AND($AO$29=3,$AM$29&lt;&gt;"",$BE$29&lt;&gt;"UD"),ABS($BC$29),0)</f>
        <v>0</v>
      </c>
      <c r="U282" s="84"/>
      <c r="V282" s="77"/>
      <c r="W282" s="77"/>
      <c r="X282" s="77"/>
      <c r="Y282" s="77">
        <f>IF(AND($I$51=3,$G$51&lt;&gt;"",$Z$51&lt;&gt;"UD"),ABS($X$51),0)</f>
        <v>0</v>
      </c>
      <c r="Z282" s="77"/>
      <c r="AA282" s="77"/>
      <c r="AB282" s="77"/>
      <c r="AC282" s="10">
        <f>IF(AND($I$16=3,$G$16&lt;&gt;"",$Z$16="UD"),ABS($X$16),0)</f>
        <v>0</v>
      </c>
      <c r="AD282" s="10"/>
      <c r="AE282" s="77"/>
      <c r="AF282" s="77"/>
      <c r="AG282" s="10"/>
      <c r="AH282" s="10"/>
      <c r="AI282" s="10">
        <f>IF(AND($I$36=3,$G$36&lt;&gt;"",$Z$36="UD"),ABS($X$36),0)</f>
        <v>0</v>
      </c>
      <c r="AJ282" s="10"/>
      <c r="AK282" s="10"/>
      <c r="AL282" s="10"/>
      <c r="AM282" s="10"/>
      <c r="AN282" s="10">
        <f>IF(AND($AO$15=3,$AM$15&lt;&gt;"",$BE$15="UD"),ABS($BC$15),0)</f>
        <v>0</v>
      </c>
      <c r="AO282" s="10"/>
      <c r="AP282" s="10"/>
      <c r="AQ282" s="10"/>
      <c r="AR282" s="84">
        <f>IF(AND($AO$29=3,$AM$29&lt;&gt;"",$BE$29="UD"),ABS($BC$29),0)</f>
        <v>0</v>
      </c>
      <c r="AS282" s="84"/>
      <c r="AT282" s="10"/>
      <c r="AU282" s="10"/>
      <c r="AV282" s="10"/>
      <c r="AW282" s="10">
        <f>IF(AND($I$51=3,$G$51&lt;&gt;"",$Z$51="UD"),ABS($X$51),0)</f>
        <v>0</v>
      </c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88"/>
      <c r="BO282" s="88"/>
      <c r="BP282" s="88"/>
      <c r="BQ282" s="88"/>
      <c r="BR282" s="88"/>
      <c r="BS282" s="88"/>
      <c r="BT282" s="88"/>
      <c r="BU282" s="88"/>
      <c r="BV282" s="88"/>
      <c r="BW282" s="88"/>
      <c r="BX282" s="88"/>
      <c r="BY282" s="88"/>
      <c r="BZ282" s="88"/>
      <c r="CA282" s="88"/>
      <c r="CB282" s="88"/>
      <c r="CC282" s="88"/>
      <c r="CD282" s="88"/>
      <c r="CE282" s="88"/>
      <c r="CF282" s="88"/>
    </row>
    <row r="283" spans="1:84" s="15" customFormat="1" ht="11.25" hidden="1" customHeight="1" x14ac:dyDescent="0.2">
      <c r="A283" s="10">
        <f>IF(AND($I$17=3,$G$17&lt;&gt;"",$Z$17&lt;&gt;"UD"),ABS($X$17),0)</f>
        <v>0</v>
      </c>
      <c r="B283" s="10"/>
      <c r="C283" s="10"/>
      <c r="D283" s="10"/>
      <c r="E283" s="10"/>
      <c r="F283" s="10"/>
      <c r="G283" s="10"/>
      <c r="H283" s="10">
        <f>IF(AND($I$38=3,$G$38&lt;&gt;"",$Z$38&lt;&gt;"UD"),ABS($X$38),0)</f>
        <v>0</v>
      </c>
      <c r="I283" s="10"/>
      <c r="J283" s="10"/>
      <c r="K283" s="10"/>
      <c r="L283" s="10"/>
      <c r="M283" s="10"/>
      <c r="N283" s="10">
        <f>IF(AND($AO$17=3,$AM$17&lt;&gt;"",$BE$17&lt;&gt;"UD"),ABS($BC$17),0)</f>
        <v>0</v>
      </c>
      <c r="O283" s="10"/>
      <c r="P283" s="10"/>
      <c r="Q283" s="10"/>
      <c r="R283" s="10"/>
      <c r="S283" s="10"/>
      <c r="T283" s="84">
        <f>IF(AND($AO$30=3,$AM$30&lt;&gt;"",$BE$30&lt;&gt;"UD"),ABS($BC$30),0)</f>
        <v>0</v>
      </c>
      <c r="U283" s="84"/>
      <c r="V283" s="77"/>
      <c r="W283" s="77"/>
      <c r="X283" s="77"/>
      <c r="Y283" s="77"/>
      <c r="Z283" s="77"/>
      <c r="AA283" s="77"/>
      <c r="AB283" s="77"/>
      <c r="AC283" s="10">
        <f>IF(AND($I$17=3,$G$17&lt;&gt;"",$Z$17="UD"),ABS($X$17),0)</f>
        <v>0</v>
      </c>
      <c r="AD283" s="10"/>
      <c r="AE283" s="77"/>
      <c r="AF283" s="77"/>
      <c r="AG283" s="10"/>
      <c r="AH283" s="10"/>
      <c r="AI283" s="10">
        <f>IF(AND($I$37=3,$G$37&lt;&gt;"",$Z$37="UD"),ABS($X$37),0)</f>
        <v>0</v>
      </c>
      <c r="AJ283" s="10"/>
      <c r="AK283" s="10"/>
      <c r="AL283" s="10"/>
      <c r="AM283" s="10"/>
      <c r="AN283" s="10">
        <f>IF(AND($AO$16=3,$AM$16&lt;&gt;"",$BE$16="UD"),ABS($BC$16),0)</f>
        <v>0</v>
      </c>
      <c r="AO283" s="10"/>
      <c r="AP283" s="10"/>
      <c r="AQ283" s="10"/>
      <c r="AR283" s="84">
        <f>IF(AND($AO$30=3,$AM$30&lt;&gt;"",$BE$30="UD"),ABS($BC$30),0)</f>
        <v>0</v>
      </c>
      <c r="AS283" s="84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88"/>
      <c r="BO283" s="88"/>
      <c r="BP283" s="88"/>
      <c r="BQ283" s="88"/>
      <c r="BR283" s="88"/>
      <c r="BS283" s="88"/>
      <c r="BT283" s="88"/>
      <c r="BU283" s="88"/>
      <c r="BV283" s="88"/>
      <c r="BW283" s="88"/>
      <c r="BX283" s="88"/>
      <c r="BY283" s="88"/>
      <c r="BZ283" s="88"/>
      <c r="CA283" s="88"/>
      <c r="CB283" s="88"/>
      <c r="CC283" s="88"/>
      <c r="CD283" s="88"/>
      <c r="CE283" s="88"/>
      <c r="CF283" s="88"/>
    </row>
    <row r="284" spans="1:84" s="15" customFormat="1" ht="11.25" hidden="1" customHeight="1" x14ac:dyDescent="0.2">
      <c r="A284" s="10">
        <f>IF(AND($I$18=3,$G$18&lt;&gt;"",$Z$18&lt;&gt;"UD"),ABS($X$18),0)</f>
        <v>0</v>
      </c>
      <c r="B284" s="10"/>
      <c r="C284" s="10"/>
      <c r="D284" s="10"/>
      <c r="E284" s="10"/>
      <c r="F284" s="10"/>
      <c r="G284" s="10"/>
      <c r="H284" s="10">
        <f>IF(AND($I$39=3,$G$39&lt;&gt;"",$Z$39&lt;&gt;"UD"),ABS($X$39),0)</f>
        <v>0</v>
      </c>
      <c r="I284" s="10"/>
      <c r="J284" s="10"/>
      <c r="K284" s="10"/>
      <c r="L284" s="10"/>
      <c r="M284" s="10"/>
      <c r="N284" s="10">
        <f>IF(AND($AO$18=3,$AM$18&lt;&gt;"",$BE$18&lt;&gt;"UD"),ABS($BC$18),0)</f>
        <v>0</v>
      </c>
      <c r="O284" s="10"/>
      <c r="P284" s="10"/>
      <c r="Q284" s="10"/>
      <c r="R284" s="10"/>
      <c r="S284" s="10"/>
      <c r="T284" s="10">
        <f>IF(AND($AO$31=3,$AM$31&lt;&gt;"",$BE$31&lt;&gt;"UD"),ABS($BC$31),0)</f>
        <v>0</v>
      </c>
      <c r="U284" s="10"/>
      <c r="V284" s="77"/>
      <c r="W284" s="77"/>
      <c r="X284" s="77"/>
      <c r="Y284" s="77"/>
      <c r="Z284" s="77"/>
      <c r="AA284" s="77"/>
      <c r="AB284" s="77"/>
      <c r="AC284" s="10">
        <f>IF(AND($I$18=3,$G$18&lt;&gt;"",$Z$18="UD"),ABS($X$18),0)</f>
        <v>0</v>
      </c>
      <c r="AD284" s="10"/>
      <c r="AE284" s="77"/>
      <c r="AF284" s="77"/>
      <c r="AG284" s="10"/>
      <c r="AH284" s="10"/>
      <c r="AI284" s="10">
        <f>IF(AND($I$38=3,$G$38&lt;&gt;"",$Z$38="UD"),ABS($X$38),0)</f>
        <v>0</v>
      </c>
      <c r="AJ284" s="10"/>
      <c r="AK284" s="10"/>
      <c r="AL284" s="10"/>
      <c r="AM284" s="10"/>
      <c r="AN284" s="10">
        <f>IF(AND($AO$17=3,$AM$17&lt;&gt;"",$BE$17="UD"),ABS($BC$17),0)</f>
        <v>0</v>
      </c>
      <c r="AO284" s="10"/>
      <c r="AP284" s="10"/>
      <c r="AQ284" s="10"/>
      <c r="AR284" s="10">
        <f>IF(AND($AO$31=3,$AM$31&lt;&gt;"",$BE$31="UD"),ABS($BC$31),0)</f>
        <v>0</v>
      </c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88"/>
      <c r="BO284" s="88"/>
      <c r="BP284" s="88"/>
      <c r="BQ284" s="88"/>
      <c r="BR284" s="88"/>
      <c r="BS284" s="88"/>
      <c r="BT284" s="88"/>
      <c r="BU284" s="88"/>
      <c r="BV284" s="88"/>
      <c r="BW284" s="88"/>
      <c r="BX284" s="88"/>
      <c r="BY284" s="88"/>
      <c r="BZ284" s="88"/>
      <c r="CA284" s="88"/>
      <c r="CB284" s="88"/>
      <c r="CC284" s="88"/>
      <c r="CD284" s="88"/>
      <c r="CE284" s="88"/>
      <c r="CF284" s="88"/>
    </row>
    <row r="285" spans="1:84" s="15" customFormat="1" ht="11.25" hidden="1" customHeight="1" x14ac:dyDescent="0.2">
      <c r="A285" s="10">
        <f>IF(AND($I$19=3,$G$19&lt;&gt;"",$Z$19&lt;&gt;"UD"),ABS($X$19),0)</f>
        <v>0</v>
      </c>
      <c r="B285" s="10"/>
      <c r="C285" s="10"/>
      <c r="D285" s="10"/>
      <c r="E285" s="10"/>
      <c r="F285" s="10"/>
      <c r="G285" s="10"/>
      <c r="H285" s="10">
        <f>IF(AND($I$40=3,$G$40&lt;&gt;"",$Z$40&lt;&gt;"UD"),ABS($X$40),0)</f>
        <v>0</v>
      </c>
      <c r="I285" s="10"/>
      <c r="J285" s="10"/>
      <c r="K285" s="10"/>
      <c r="L285" s="10"/>
      <c r="M285" s="10"/>
      <c r="N285" s="10">
        <f>IF(AND($AO$19=3,$AM$19&lt;&gt;"",$BE$19&lt;&gt;"UD"),ABS($BC$19),0)</f>
        <v>0</v>
      </c>
      <c r="O285" s="10"/>
      <c r="P285" s="10"/>
      <c r="Q285" s="10"/>
      <c r="R285" s="10"/>
      <c r="S285" s="10"/>
      <c r="T285" s="10">
        <f>IF(AND($AO$32=3,$AM$32&lt;&gt;"",$BE$32&lt;&gt;"UD"),ABS($BC$32),0)</f>
        <v>0</v>
      </c>
      <c r="U285" s="10"/>
      <c r="V285" s="77"/>
      <c r="W285" s="77"/>
      <c r="X285" s="77"/>
      <c r="Y285" s="77"/>
      <c r="Z285" s="77"/>
      <c r="AA285" s="77"/>
      <c r="AB285" s="77"/>
      <c r="AC285" s="10">
        <f>IF(AND($I$19=3,$G$19&lt;&gt;"",$Z$19="UD"),ABS($X$19),0)</f>
        <v>0</v>
      </c>
      <c r="AD285" s="10"/>
      <c r="AE285" s="77"/>
      <c r="AF285" s="77"/>
      <c r="AG285" s="10"/>
      <c r="AH285" s="10"/>
      <c r="AI285" s="10">
        <f>IF(AND($I$39=3,$G$39&lt;&gt;"",$Z$39="UD"),ABS($X$39),0)</f>
        <v>0</v>
      </c>
      <c r="AJ285" s="10"/>
      <c r="AK285" s="10"/>
      <c r="AL285" s="10"/>
      <c r="AM285" s="10"/>
      <c r="AN285" s="10">
        <f>IF(AND($AO$18=3,$AM$18&lt;&gt;"",$BE$18="UD"),ABS($BC$18),0)</f>
        <v>0</v>
      </c>
      <c r="AO285" s="10"/>
      <c r="AP285" s="10"/>
      <c r="AQ285" s="10"/>
      <c r="AR285" s="10">
        <f>IF(AND($AO$32=3,$AM$32&lt;&gt;"",$BE$32="UD"),ABS($BC$32),0)</f>
        <v>0</v>
      </c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88"/>
      <c r="BO285" s="88"/>
      <c r="BP285" s="88"/>
      <c r="BQ285" s="88"/>
      <c r="BR285" s="88"/>
      <c r="BS285" s="88"/>
      <c r="BT285" s="88"/>
      <c r="BU285" s="88"/>
      <c r="BV285" s="88"/>
      <c r="BW285" s="88"/>
      <c r="BX285" s="88"/>
      <c r="BY285" s="88"/>
      <c r="BZ285" s="88"/>
      <c r="CA285" s="88"/>
      <c r="CB285" s="88"/>
      <c r="CC285" s="88"/>
      <c r="CD285" s="88"/>
      <c r="CE285" s="88"/>
      <c r="CF285" s="88"/>
    </row>
    <row r="286" spans="1:84" s="15" customFormat="1" ht="11.25" hidden="1" customHeight="1" x14ac:dyDescent="0.2">
      <c r="A286" s="10">
        <f>IF(AND($I$20=3,$G$20&lt;&gt;"",$Z$20&lt;&gt;"UD"),ABS($X$20),0)</f>
        <v>0</v>
      </c>
      <c r="B286" s="10"/>
      <c r="C286" s="10"/>
      <c r="D286" s="10"/>
      <c r="E286" s="10"/>
      <c r="F286" s="10"/>
      <c r="G286" s="10"/>
      <c r="H286" s="10">
        <f>IF(AND($I$41=3,$G$41&lt;&gt;"",$Z$41&lt;&gt;"UD"),ABS($X$41),0)</f>
        <v>0</v>
      </c>
      <c r="I286" s="10"/>
      <c r="J286" s="10"/>
      <c r="K286" s="10"/>
      <c r="L286" s="10"/>
      <c r="M286" s="10"/>
      <c r="N286" s="10">
        <f>IF(AND($AO$20=3,$AM$20&lt;&gt;"",$BE$20&lt;&gt;"UD"),ABS($BC$20),0)</f>
        <v>0</v>
      </c>
      <c r="O286" s="10"/>
      <c r="P286" s="10"/>
      <c r="Q286" s="10"/>
      <c r="R286" s="10"/>
      <c r="S286" s="10"/>
      <c r="T286" s="10">
        <f>IF(AND($AO$33=3,$AM$33&lt;&gt;"",$BE$33&lt;&gt;"UD"),ABS($BC$33),0)</f>
        <v>0</v>
      </c>
      <c r="U286" s="10"/>
      <c r="V286" s="77"/>
      <c r="W286" s="77"/>
      <c r="X286" s="77"/>
      <c r="Y286" s="77"/>
      <c r="Z286" s="77"/>
      <c r="AA286" s="77"/>
      <c r="AB286" s="77"/>
      <c r="AC286" s="10">
        <f>IF(AND($I$20=3,$G$20&lt;&gt;"",$Z$20="UD"),ABS($X$20),0)</f>
        <v>0</v>
      </c>
      <c r="AD286" s="10"/>
      <c r="AE286" s="77"/>
      <c r="AF286" s="77"/>
      <c r="AG286" s="10"/>
      <c r="AH286" s="10"/>
      <c r="AI286" s="10">
        <f>IF(AND($I$40=3,$G$40&lt;&gt;"",$Z$40="UD"),ABS($X$40),0)</f>
        <v>0</v>
      </c>
      <c r="AJ286" s="10"/>
      <c r="AK286" s="10"/>
      <c r="AL286" s="10"/>
      <c r="AM286" s="10"/>
      <c r="AN286" s="10">
        <f>IF(AND($AO$19=3,$AM$19&lt;&gt;"",$BE$19="UD"),ABS($BC$19),0)</f>
        <v>0</v>
      </c>
      <c r="AO286" s="10"/>
      <c r="AP286" s="10"/>
      <c r="AQ286" s="10"/>
      <c r="AR286" s="10">
        <f>IF(AND($AO$33=3,$AM$33&lt;&gt;"",$BE$33="UD"),ABS($BC$33),0)</f>
        <v>0</v>
      </c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88"/>
      <c r="BO286" s="88"/>
      <c r="BP286" s="88"/>
      <c r="BQ286" s="88"/>
      <c r="BR286" s="88"/>
      <c r="BS286" s="88"/>
      <c r="BT286" s="88"/>
      <c r="BU286" s="88"/>
      <c r="BV286" s="88"/>
      <c r="BW286" s="88"/>
      <c r="BX286" s="88"/>
      <c r="BY286" s="88"/>
      <c r="BZ286" s="88"/>
      <c r="CA286" s="88"/>
      <c r="CB286" s="88"/>
      <c r="CC286" s="88"/>
      <c r="CD286" s="88"/>
      <c r="CE286" s="88"/>
      <c r="CF286" s="88"/>
    </row>
    <row r="287" spans="1:84" s="15" customFormat="1" ht="11.25" hidden="1" customHeight="1" x14ac:dyDescent="0.2">
      <c r="A287" s="10">
        <f>IF(AND($I$21=3,$G$21&lt;&gt;"",$Z$21&lt;&gt;"UD"),ABS($X$21),0)</f>
        <v>0</v>
      </c>
      <c r="B287" s="10"/>
      <c r="C287" s="10"/>
      <c r="D287" s="10"/>
      <c r="E287" s="10"/>
      <c r="F287" s="10"/>
      <c r="G287" s="10"/>
      <c r="H287" s="10">
        <f>IF(AND($I$42=3,$G$42&lt;&gt;"",$Z$42&lt;&gt;"UD"),ABS($X$42),0)</f>
        <v>0</v>
      </c>
      <c r="I287" s="10"/>
      <c r="J287" s="10"/>
      <c r="K287" s="10"/>
      <c r="L287" s="10"/>
      <c r="M287" s="10"/>
      <c r="N287" s="10">
        <f>IF(AND($AO$21=3,$AM$21&lt;&gt;"",$BE$21&lt;&gt;"UD"),ABS($BC$21),0)</f>
        <v>0</v>
      </c>
      <c r="O287" s="10"/>
      <c r="P287" s="10"/>
      <c r="Q287" s="10"/>
      <c r="R287" s="10"/>
      <c r="S287" s="10"/>
      <c r="T287" s="10">
        <f>IF(AND($AO$34=3,$AM$34&lt;&gt;"",$BE$34&lt;&gt;"UD"),ABS($BC$34),0)</f>
        <v>0</v>
      </c>
      <c r="U287" s="10"/>
      <c r="V287" s="77"/>
      <c r="W287" s="77"/>
      <c r="X287" s="77"/>
      <c r="Y287" s="77"/>
      <c r="Z287" s="77"/>
      <c r="AA287" s="77"/>
      <c r="AB287" s="77"/>
      <c r="AC287" s="10">
        <f>IF(AND($I$21=3,$G$21&lt;&gt;"",$Z$21="UD"),ABS($X$21),0)</f>
        <v>0</v>
      </c>
      <c r="AD287" s="10"/>
      <c r="AE287" s="77"/>
      <c r="AF287" s="77"/>
      <c r="AG287" s="10"/>
      <c r="AH287" s="10"/>
      <c r="AI287" s="10">
        <f>IF(AND($I$41=3,$G$41&lt;&gt;"",$Z$41="UD"),ABS($X$41),0)</f>
        <v>0</v>
      </c>
      <c r="AJ287" s="10"/>
      <c r="AK287" s="10"/>
      <c r="AL287" s="10"/>
      <c r="AM287" s="10"/>
      <c r="AN287" s="10">
        <f>IF(AND($AO$20=3,$AM$20&lt;&gt;"",$BE$20="UD"),ABS($BC$20),0)</f>
        <v>0</v>
      </c>
      <c r="AO287" s="10"/>
      <c r="AP287" s="10"/>
      <c r="AQ287" s="10"/>
      <c r="AR287" s="10">
        <f>IF(AND($AO$34=3,$AM$34&lt;&gt;"",$BE$34="UD"),ABS($BC$34),0)</f>
        <v>0</v>
      </c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88"/>
      <c r="BO287" s="88"/>
      <c r="BP287" s="88"/>
      <c r="BQ287" s="88"/>
      <c r="BR287" s="88"/>
      <c r="BS287" s="88"/>
      <c r="BT287" s="88"/>
      <c r="BU287" s="88"/>
      <c r="BV287" s="88"/>
      <c r="BW287" s="88"/>
      <c r="BX287" s="88"/>
      <c r="BY287" s="88"/>
      <c r="BZ287" s="88"/>
      <c r="CA287" s="88"/>
      <c r="CB287" s="88"/>
      <c r="CC287" s="88"/>
      <c r="CD287" s="88"/>
      <c r="CE287" s="88"/>
      <c r="CF287" s="88"/>
    </row>
    <row r="288" spans="1:84" s="15" customFormat="1" ht="11.25" hidden="1" customHeight="1" x14ac:dyDescent="0.2">
      <c r="A288" s="10">
        <f>IF(AND($I$22=3,$G$22&lt;&gt;"",$Z$22&lt;&gt;"UD"),ABS($X$22),0)</f>
        <v>0</v>
      </c>
      <c r="B288" s="10"/>
      <c r="C288" s="10"/>
      <c r="D288" s="10"/>
      <c r="E288" s="10"/>
      <c r="F288" s="10"/>
      <c r="G288" s="10"/>
      <c r="H288" s="10">
        <f>IF(AND($I$43=3,$G$43&lt;&gt;"",$Z$43&lt;&gt;"UD"),ABS($X$43),0)</f>
        <v>0</v>
      </c>
      <c r="I288" s="10"/>
      <c r="J288" s="10"/>
      <c r="K288" s="10"/>
      <c r="L288" s="10"/>
      <c r="M288" s="10"/>
      <c r="N288" s="10">
        <f>IF(AND($AO$22=3,$AM$22&lt;&gt;"",$BE$22&lt;&gt;"UD"),ABS($BC$22),0)</f>
        <v>0</v>
      </c>
      <c r="O288" s="10"/>
      <c r="P288" s="10"/>
      <c r="Q288" s="10"/>
      <c r="R288" s="10"/>
      <c r="S288" s="10"/>
      <c r="T288" s="10">
        <f>IF(AND($AO$35=3,$AM$35&lt;&gt;"",$BE$35&lt;&gt;"UD"),ABS($BC$35),0)</f>
        <v>0</v>
      </c>
      <c r="U288" s="10"/>
      <c r="V288" s="77"/>
      <c r="W288" s="77"/>
      <c r="X288" s="77"/>
      <c r="Y288" s="77"/>
      <c r="Z288" s="77"/>
      <c r="AA288" s="77"/>
      <c r="AB288" s="77"/>
      <c r="AC288" s="10">
        <f>IF(AND($I$22=3,$G$22&lt;&gt;"",$Z$22="UD"),ABS($X$22),0)</f>
        <v>0</v>
      </c>
      <c r="AD288" s="10"/>
      <c r="AE288" s="77"/>
      <c r="AF288" s="77"/>
      <c r="AG288" s="10"/>
      <c r="AH288" s="10"/>
      <c r="AI288" s="10">
        <f>IF(AND($I$42=3,$G$42&lt;&gt;"",$Z$42="UD"),ABS($X$42),0)</f>
        <v>0</v>
      </c>
      <c r="AJ288" s="10"/>
      <c r="AK288" s="10"/>
      <c r="AL288" s="10"/>
      <c r="AM288" s="10"/>
      <c r="AN288" s="10">
        <f>IF(AND($AO$21=3,$AM$21&lt;&gt;"",$BE$21="UD"),ABS($BC$21),0)</f>
        <v>0</v>
      </c>
      <c r="AO288" s="10"/>
      <c r="AP288" s="10"/>
      <c r="AQ288" s="10"/>
      <c r="AR288" s="10">
        <f>IF(AND($AO$35=3,$AM$35&lt;&gt;"",$BE$35="UD"),ABS($BC$35),0)</f>
        <v>0</v>
      </c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88"/>
      <c r="BO288" s="88"/>
      <c r="BP288" s="88"/>
      <c r="BQ288" s="88"/>
      <c r="BR288" s="88"/>
      <c r="BS288" s="88"/>
      <c r="BT288" s="88"/>
      <c r="BU288" s="88"/>
      <c r="BV288" s="88"/>
      <c r="BW288" s="88"/>
      <c r="BX288" s="88"/>
      <c r="BY288" s="88"/>
      <c r="BZ288" s="88"/>
      <c r="CA288" s="88"/>
      <c r="CB288" s="88"/>
      <c r="CC288" s="88"/>
      <c r="CD288" s="88"/>
      <c r="CE288" s="88"/>
      <c r="CF288" s="88"/>
    </row>
    <row r="289" spans="1:84" s="15" customFormat="1" ht="11.25" hidden="1" customHeight="1" x14ac:dyDescent="0.2">
      <c r="A289" s="10">
        <f>IF(AND($I$23=3,$G$23&lt;&gt;"",$Z$23&lt;&gt;"UD"),ABS($X$23),0)</f>
        <v>0</v>
      </c>
      <c r="B289" s="10"/>
      <c r="C289" s="10"/>
      <c r="D289" s="10"/>
      <c r="E289" s="10"/>
      <c r="F289" s="10"/>
      <c r="G289" s="10"/>
      <c r="H289" s="10">
        <f>IF(AND($I$44=3,$G$44&lt;&gt;"",$Z$44&lt;&gt;"UD"),ABS($X$44),0)</f>
        <v>0</v>
      </c>
      <c r="I289" s="10"/>
      <c r="J289" s="10"/>
      <c r="K289" s="10"/>
      <c r="L289" s="10"/>
      <c r="M289" s="10"/>
      <c r="N289" s="10">
        <f>IF(AND($AO$23=3,$AM$23&lt;&gt;"",$BE$23&lt;&gt;"UD"),ABS($BC$23),0)</f>
        <v>0</v>
      </c>
      <c r="O289" s="10"/>
      <c r="P289" s="10"/>
      <c r="Q289" s="10"/>
      <c r="R289" s="10"/>
      <c r="S289" s="10"/>
      <c r="T289" s="10">
        <f>IF(AND($AO$36=3,$AM$36&lt;&gt;"",$BE$36&lt;&gt;"UD"),ABS($BC$36),0)</f>
        <v>0</v>
      </c>
      <c r="U289" s="10"/>
      <c r="V289" s="77"/>
      <c r="W289" s="77"/>
      <c r="X289" s="77"/>
      <c r="Y289" s="77"/>
      <c r="Z289" s="77"/>
      <c r="AA289" s="77"/>
      <c r="AB289" s="77"/>
      <c r="AC289" s="10">
        <f>IF(AND($I$23=3,$G$23&lt;&gt;"",$Z$23="UD"),ABS($X$23),0)</f>
        <v>0</v>
      </c>
      <c r="AD289" s="10"/>
      <c r="AE289" s="77"/>
      <c r="AF289" s="77"/>
      <c r="AG289" s="10"/>
      <c r="AH289" s="10"/>
      <c r="AI289" s="10">
        <f>IF(AND($I$43=3,$G$43&lt;&gt;"",$Z$43="UD"),ABS($X$43),0)</f>
        <v>0</v>
      </c>
      <c r="AJ289" s="10"/>
      <c r="AK289" s="10"/>
      <c r="AL289" s="10"/>
      <c r="AM289" s="10"/>
      <c r="AN289" s="10">
        <f>IF(AND($AO$22=3,$AM$22&lt;&gt;"",$BE$22="UD"),ABS($BC$22),0)</f>
        <v>0</v>
      </c>
      <c r="AO289" s="10"/>
      <c r="AP289" s="10"/>
      <c r="AQ289" s="10"/>
      <c r="AR289" s="10">
        <f>IF(AND($AO$36=3,$AM$36&lt;&gt;"",$BE$36="UD"),ABS($BC$36),0)</f>
        <v>0</v>
      </c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88"/>
      <c r="BO289" s="88"/>
      <c r="BP289" s="88"/>
      <c r="BQ289" s="88"/>
      <c r="BR289" s="88"/>
      <c r="BS289" s="88"/>
      <c r="BT289" s="88"/>
      <c r="BU289" s="88"/>
      <c r="BV289" s="88"/>
      <c r="BW289" s="88"/>
      <c r="BX289" s="88"/>
      <c r="BY289" s="88"/>
      <c r="BZ289" s="88"/>
      <c r="CA289" s="88"/>
      <c r="CB289" s="88"/>
      <c r="CC289" s="88"/>
      <c r="CD289" s="88"/>
      <c r="CE289" s="88"/>
      <c r="CF289" s="88"/>
    </row>
    <row r="290" spans="1:84" s="15" customFormat="1" ht="11.25" hidden="1" customHeight="1" x14ac:dyDescent="0.2">
      <c r="A290" s="10">
        <f>IF(AND($I$24=3,$G$24&lt;&gt;"",$Z$24&lt;&gt;"UD"),ABS($X$24),0)</f>
        <v>0</v>
      </c>
      <c r="B290" s="10"/>
      <c r="C290" s="10"/>
      <c r="D290" s="10"/>
      <c r="E290" s="10"/>
      <c r="F290" s="10"/>
      <c r="G290" s="10"/>
      <c r="H290" s="10">
        <f>IF(AND($I$45=3,$G$45&lt;&gt;"",$Z$45&lt;&gt;"UD"),ABS($X$45),0)</f>
        <v>0</v>
      </c>
      <c r="I290" s="10"/>
      <c r="J290" s="10"/>
      <c r="K290" s="10"/>
      <c r="L290" s="10"/>
      <c r="M290" s="10"/>
      <c r="N290" s="10">
        <f>IF(AND($AO$24=3,$AM$24&lt;&gt;"",$BE$24&lt;&gt;"UD"),ABS($BC$24),0)</f>
        <v>0</v>
      </c>
      <c r="O290" s="10"/>
      <c r="P290" s="10"/>
      <c r="Q290" s="10"/>
      <c r="R290" s="10"/>
      <c r="S290" s="10"/>
      <c r="T290" s="10">
        <f>IF(AND($AO$37=3,$AM$37&lt;&gt;"",$BE$37&lt;&gt;"UD"),ABS($BC$37),0)</f>
        <v>0</v>
      </c>
      <c r="U290" s="10"/>
      <c r="V290" s="77"/>
      <c r="W290" s="77"/>
      <c r="X290" s="77"/>
      <c r="Y290" s="77"/>
      <c r="Z290" s="77"/>
      <c r="AA290" s="77"/>
      <c r="AB290" s="77"/>
      <c r="AC290" s="10">
        <f>IF(AND($I$24=3,$G$24&lt;&gt;"",$Z$24="UD"),ABS($X$24),0)</f>
        <v>0</v>
      </c>
      <c r="AD290" s="10"/>
      <c r="AE290" s="77"/>
      <c r="AF290" s="77"/>
      <c r="AG290" s="10"/>
      <c r="AH290" s="10"/>
      <c r="AI290" s="10">
        <f>IF(AND($I$44=3,$G$44&lt;&gt;"",$Z$44="UD"),ABS($X$44),0)</f>
        <v>0</v>
      </c>
      <c r="AJ290" s="10"/>
      <c r="AK290" s="10"/>
      <c r="AL290" s="10"/>
      <c r="AM290" s="10"/>
      <c r="AN290" s="10">
        <f>IF(AND($AO$23=3,$AM$23&lt;&gt;"",$BE$23="UD"),ABS($BC$23),0)</f>
        <v>0</v>
      </c>
      <c r="AO290" s="10"/>
      <c r="AP290" s="10"/>
      <c r="AQ290" s="10"/>
      <c r="AR290" s="10">
        <f>IF(AND($AO$37=3,$AM$37&lt;&gt;"",$BE$37="UD"),ABS($BC$37),0)</f>
        <v>0</v>
      </c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88"/>
      <c r="BO290" s="88"/>
      <c r="BP290" s="88"/>
      <c r="BQ290" s="88"/>
      <c r="BR290" s="88"/>
      <c r="BS290" s="88"/>
      <c r="BT290" s="88"/>
      <c r="BU290" s="88"/>
      <c r="BV290" s="88"/>
      <c r="BW290" s="88"/>
      <c r="BX290" s="88"/>
      <c r="BY290" s="88"/>
      <c r="BZ290" s="88"/>
      <c r="CA290" s="88"/>
      <c r="CB290" s="88"/>
      <c r="CC290" s="88"/>
      <c r="CD290" s="88"/>
      <c r="CE290" s="88"/>
      <c r="CF290" s="88"/>
    </row>
    <row r="291" spans="1:84" s="15" customFormat="1" ht="11.25" hidden="1" customHeight="1" x14ac:dyDescent="0.2">
      <c r="A291" s="10">
        <f>IF(AND($I$25=3,$G$25&lt;&gt;"",$Z$25&lt;&gt;"UD"),ABS($X$25),0)</f>
        <v>0</v>
      </c>
      <c r="B291" s="10"/>
      <c r="C291" s="10"/>
      <c r="D291" s="10"/>
      <c r="E291" s="10"/>
      <c r="F291" s="10"/>
      <c r="G291" s="10"/>
      <c r="H291" s="10">
        <f>IF(AND($I$46=3,$G$46&lt;&gt;"",$Z$46&lt;&gt;"UD"),ABS($X$46),0)</f>
        <v>0</v>
      </c>
      <c r="I291" s="10"/>
      <c r="J291" s="10"/>
      <c r="K291" s="10"/>
      <c r="L291" s="10"/>
      <c r="M291" s="10"/>
      <c r="N291" s="10">
        <f>IF(AND($AO$25=3,$AM$25&lt;&gt;"",$BE$25&lt;&gt;"UD"),ABS($BC$25),0)</f>
        <v>0</v>
      </c>
      <c r="O291" s="10"/>
      <c r="P291" s="10"/>
      <c r="Q291" s="10"/>
      <c r="R291" s="10"/>
      <c r="S291" s="10"/>
      <c r="T291" s="10">
        <f>IF(AND($AO$38=3,$AM$38&lt;&gt;"",$BE$38&lt;&gt;"UD"),ABS($BC$38),0)</f>
        <v>0</v>
      </c>
      <c r="U291" s="10"/>
      <c r="V291" s="77"/>
      <c r="W291" s="77"/>
      <c r="X291" s="77"/>
      <c r="Y291" s="77"/>
      <c r="Z291" s="77"/>
      <c r="AA291" s="77"/>
      <c r="AB291" s="77"/>
      <c r="AC291" s="10">
        <f>IF(AND($I$25=3,$G$25&lt;&gt;"",$Z$25="UD"),ABS($X$25),0)</f>
        <v>0</v>
      </c>
      <c r="AD291" s="10"/>
      <c r="AE291" s="77"/>
      <c r="AF291" s="77"/>
      <c r="AG291" s="10"/>
      <c r="AH291" s="10"/>
      <c r="AI291" s="10">
        <f>IF(AND($I$45=3,$G$45&lt;&gt;"",$Z$45="UD"),ABS($X$45),0)</f>
        <v>0</v>
      </c>
      <c r="AJ291" s="10"/>
      <c r="AK291" s="10"/>
      <c r="AL291" s="10"/>
      <c r="AM291" s="10"/>
      <c r="AN291" s="10">
        <f>IF(AND($AO$24=3,$AM$24&lt;&gt;"",$BE$24="UD"),ABS($BC$24),0)</f>
        <v>0</v>
      </c>
      <c r="AO291" s="10"/>
      <c r="AP291" s="10"/>
      <c r="AQ291" s="10"/>
      <c r="AR291" s="10">
        <f>IF(AND($AO$38=3,$AM$38&lt;&gt;"",$BE$38="UD"),ABS($BC$38),0)</f>
        <v>0</v>
      </c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88"/>
      <c r="BO291" s="88"/>
      <c r="BP291" s="88"/>
      <c r="BQ291" s="88"/>
      <c r="BR291" s="88"/>
      <c r="BS291" s="88"/>
      <c r="BT291" s="88"/>
      <c r="BU291" s="88"/>
      <c r="BV291" s="88"/>
      <c r="BW291" s="88"/>
      <c r="BX291" s="88"/>
      <c r="BY291" s="88"/>
      <c r="BZ291" s="88"/>
      <c r="CA291" s="88"/>
      <c r="CB291" s="88"/>
      <c r="CC291" s="88"/>
      <c r="CD291" s="88"/>
      <c r="CE291" s="88"/>
      <c r="CF291" s="88"/>
    </row>
    <row r="292" spans="1:84" s="15" customFormat="1" ht="12" hidden="1" customHeight="1" x14ac:dyDescent="0.2">
      <c r="A292" s="10">
        <f>IF(AND($I$26=3,$G$26&lt;&gt;"",$Z$26&lt;&gt;"UD"),ABS($X$26),0)</f>
        <v>0</v>
      </c>
      <c r="B292" s="10"/>
      <c r="C292" s="10"/>
      <c r="D292" s="10"/>
      <c r="E292" s="10"/>
      <c r="F292" s="10"/>
      <c r="G292" s="10"/>
      <c r="H292" s="10">
        <f>IF(AND($I$47=3,$G$47&lt;&gt;"",$Z$47&lt;&gt;"UD"),ABS($X$47),0)</f>
        <v>0</v>
      </c>
      <c r="I292" s="10"/>
      <c r="J292" s="10"/>
      <c r="K292" s="10"/>
      <c r="L292" s="10"/>
      <c r="M292" s="10"/>
      <c r="N292" s="79">
        <f>SUM(N281:N291)</f>
        <v>0</v>
      </c>
      <c r="O292" s="79" t="s">
        <v>130</v>
      </c>
      <c r="P292" s="10"/>
      <c r="Q292" s="10"/>
      <c r="R292" s="10"/>
      <c r="S292" s="10"/>
      <c r="T292" s="79">
        <f>SUM(T282:T291)</f>
        <v>0</v>
      </c>
      <c r="U292" s="79" t="s">
        <v>130</v>
      </c>
      <c r="V292" s="77"/>
      <c r="W292" s="77"/>
      <c r="X292" s="77"/>
      <c r="Y292" s="77"/>
      <c r="Z292" s="77"/>
      <c r="AA292" s="77"/>
      <c r="AB292" s="77"/>
      <c r="AC292" s="10">
        <f>IF(AND($I$26=3,$G$26&lt;&gt;"",$Z$26="UD"),ABS($X$26),0)</f>
        <v>0</v>
      </c>
      <c r="AD292" s="10"/>
      <c r="AE292" s="77"/>
      <c r="AF292" s="77"/>
      <c r="AG292" s="10"/>
      <c r="AH292" s="10"/>
      <c r="AI292" s="10">
        <f>IF(AND($I$46=3,$G$46&lt;&gt;"",$Z$46="UD"),ABS($X$46),0)</f>
        <v>0</v>
      </c>
      <c r="AJ292" s="10"/>
      <c r="AK292" s="10"/>
      <c r="AL292" s="10"/>
      <c r="AM292" s="10"/>
      <c r="AN292" s="10">
        <f>IF(AND($AO$25=3,$AM$25&lt;&gt;"",$BE$25="UD"),ABS($BC$25),0)</f>
        <v>0</v>
      </c>
      <c r="AO292" s="10"/>
      <c r="AP292" s="10"/>
      <c r="AQ292" s="10"/>
      <c r="AR292" s="79">
        <f>SUM(AR282:AR291)</f>
        <v>0</v>
      </c>
      <c r="AS292" s="79" t="s">
        <v>130</v>
      </c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88"/>
      <c r="BO292" s="88"/>
      <c r="BP292" s="88"/>
      <c r="BQ292" s="88"/>
      <c r="BR292" s="88"/>
      <c r="BS292" s="88"/>
      <c r="BT292" s="88"/>
      <c r="BU292" s="88"/>
      <c r="BV292" s="88"/>
      <c r="BW292" s="88"/>
      <c r="BX292" s="88"/>
      <c r="BY292" s="88"/>
      <c r="BZ292" s="88"/>
      <c r="CA292" s="88"/>
      <c r="CB292" s="88"/>
      <c r="CC292" s="88"/>
      <c r="CD292" s="88"/>
      <c r="CE292" s="88"/>
      <c r="CF292" s="88"/>
    </row>
    <row r="293" spans="1:84" s="15" customFormat="1" ht="11.25" hidden="1" customHeight="1" x14ac:dyDescent="0.2">
      <c r="A293" s="10">
        <f>IF(AND($I$27=3,$G$27&lt;&gt;"",$Z$27&lt;&gt;"UD"),ABS($X$27),0)</f>
        <v>0</v>
      </c>
      <c r="B293" s="10"/>
      <c r="C293" s="10"/>
      <c r="D293" s="10"/>
      <c r="E293" s="10"/>
      <c r="F293" s="10"/>
      <c r="G293" s="10"/>
      <c r="H293" s="79">
        <f>SUM(H281:H292)</f>
        <v>0</v>
      </c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77"/>
      <c r="W293" s="77"/>
      <c r="X293" s="77"/>
      <c r="Y293" s="77"/>
      <c r="Z293" s="77"/>
      <c r="AA293" s="77"/>
      <c r="AB293" s="77"/>
      <c r="AC293" s="10">
        <f>IF(AND($I$27=3,$G$27&lt;&gt;"",$Z$27="UD"),ABS($X$27),0)</f>
        <v>0</v>
      </c>
      <c r="AD293" s="10"/>
      <c r="AE293" s="77"/>
      <c r="AF293" s="77"/>
      <c r="AG293" s="10"/>
      <c r="AH293" s="10"/>
      <c r="AI293" s="10">
        <f>IF(AND($I$47=3,$G$47&lt;&gt;"",$Z$47="UD"),ABS($X$47),0)</f>
        <v>0</v>
      </c>
      <c r="AJ293" s="49"/>
      <c r="AK293" s="10"/>
      <c r="AL293" s="10"/>
      <c r="AM293" s="10"/>
      <c r="AN293" s="79">
        <f>SUM(AN282:AN292)</f>
        <v>0</v>
      </c>
      <c r="AO293" s="79" t="s">
        <v>130</v>
      </c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88"/>
      <c r="BO293" s="88"/>
      <c r="BP293" s="88"/>
      <c r="BQ293" s="88"/>
      <c r="BR293" s="88"/>
      <c r="BS293" s="88"/>
      <c r="BT293" s="88"/>
      <c r="BU293" s="88"/>
      <c r="BV293" s="88"/>
      <c r="BW293" s="88"/>
      <c r="BX293" s="88"/>
      <c r="BY293" s="88"/>
      <c r="BZ293" s="88"/>
      <c r="CA293" s="88"/>
      <c r="CB293" s="88"/>
      <c r="CC293" s="88"/>
      <c r="CD293" s="88"/>
      <c r="CE293" s="88"/>
      <c r="CF293" s="88"/>
    </row>
    <row r="294" spans="1:84" s="15" customFormat="1" ht="11.25" hidden="1" customHeight="1" x14ac:dyDescent="0.2">
      <c r="A294" s="10">
        <f>IF(AND($I$28=3,$G$28&lt;&gt;"",$Z$28&lt;&gt;"UD"),ABS($X$28),0)</f>
        <v>0</v>
      </c>
      <c r="B294" s="10"/>
      <c r="C294" s="10"/>
      <c r="D294" s="10"/>
      <c r="E294" s="10"/>
      <c r="F294" s="10"/>
      <c r="G294" s="10"/>
      <c r="H294" s="10"/>
      <c r="I294" s="79" t="s">
        <v>130</v>
      </c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77"/>
      <c r="W294" s="77"/>
      <c r="X294" s="77"/>
      <c r="Y294" s="77"/>
      <c r="Z294" s="77"/>
      <c r="AA294" s="77"/>
      <c r="AB294" s="77"/>
      <c r="AC294" s="10">
        <f>IF(AND($I$28=3,$G$28&lt;&gt;"",$Z$28="UD"),ABS($X$28),0)</f>
        <v>0</v>
      </c>
      <c r="AD294" s="10"/>
      <c r="AE294" s="77"/>
      <c r="AF294" s="77"/>
      <c r="AG294" s="10"/>
      <c r="AH294" s="10"/>
      <c r="AI294" s="79">
        <f>SUM(AI282:AI293)</f>
        <v>0</v>
      </c>
      <c r="AJ294" s="79" t="s">
        <v>130</v>
      </c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88"/>
      <c r="BO294" s="88"/>
      <c r="BP294" s="88"/>
      <c r="BQ294" s="88"/>
      <c r="BR294" s="88"/>
      <c r="BS294" s="88"/>
      <c r="BT294" s="88"/>
      <c r="BU294" s="88"/>
      <c r="BV294" s="88"/>
      <c r="BW294" s="88"/>
      <c r="BX294" s="88"/>
      <c r="BY294" s="88"/>
      <c r="BZ294" s="88"/>
      <c r="CA294" s="88"/>
      <c r="CB294" s="88"/>
      <c r="CC294" s="88"/>
      <c r="CD294" s="88"/>
      <c r="CE294" s="88"/>
      <c r="CF294" s="88"/>
    </row>
    <row r="295" spans="1:84" s="15" customFormat="1" ht="11.25" hidden="1" customHeight="1" x14ac:dyDescent="0.2">
      <c r="A295" s="10">
        <f>IF(AND($I$29=3,$G$29&lt;&gt;"",$Z$29&lt;&gt;"UD"),ABS($X$29),0)</f>
        <v>0</v>
      </c>
      <c r="B295" s="84"/>
      <c r="C295" s="84"/>
      <c r="D295" s="84"/>
      <c r="E295" s="84"/>
      <c r="F295" s="84"/>
      <c r="G295" s="84"/>
      <c r="H295" s="84"/>
      <c r="I295" s="10"/>
      <c r="J295" s="10"/>
      <c r="K295" s="10"/>
      <c r="L295" s="10"/>
      <c r="M295" s="84"/>
      <c r="N295" s="84"/>
      <c r="O295" s="84"/>
      <c r="P295" s="84"/>
      <c r="Q295" s="84"/>
      <c r="R295" s="10"/>
      <c r="S295" s="10"/>
      <c r="T295" s="10"/>
      <c r="U295" s="10"/>
      <c r="V295" s="77"/>
      <c r="W295" s="77"/>
      <c r="X295" s="77"/>
      <c r="Y295" s="77"/>
      <c r="Z295" s="77"/>
      <c r="AA295" s="77"/>
      <c r="AB295" s="77"/>
      <c r="AC295" s="10">
        <f>IF(AND($I$29=3,$G$29&lt;&gt;"",$Z$29="UD"),ABS($X$29),0)</f>
        <v>0</v>
      </c>
      <c r="AD295" s="10"/>
      <c r="AE295" s="77"/>
      <c r="AF295" s="77"/>
      <c r="AG295" s="10"/>
      <c r="AH295" s="10"/>
      <c r="AI295" s="10"/>
      <c r="AJ295" s="49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84"/>
      <c r="BH295" s="84"/>
      <c r="BI295" s="10"/>
      <c r="BJ295" s="10"/>
      <c r="BK295" s="10"/>
      <c r="BL295" s="10"/>
      <c r="BM295" s="10"/>
      <c r="BN295" s="87"/>
      <c r="BO295" s="88"/>
      <c r="BP295" s="88"/>
      <c r="BQ295" s="88"/>
      <c r="BR295" s="88"/>
      <c r="BS295" s="88"/>
      <c r="BT295" s="88"/>
      <c r="BU295" s="88"/>
      <c r="BV295" s="88"/>
      <c r="BW295" s="88"/>
      <c r="BX295" s="88"/>
      <c r="BY295" s="88"/>
      <c r="BZ295" s="88"/>
      <c r="CA295" s="88"/>
      <c r="CB295" s="88"/>
      <c r="CC295" s="88"/>
      <c r="CD295" s="88"/>
      <c r="CE295" s="88"/>
      <c r="CF295" s="88"/>
    </row>
    <row r="296" spans="1:84" s="15" customFormat="1" ht="11.25" hidden="1" customHeight="1" x14ac:dyDescent="0.2">
      <c r="A296" s="84">
        <f>IF(AND($I$31=3,$G$31&lt;&gt;"",$Z$31&lt;&gt;"UD"),ABS($X$31),0)</f>
        <v>0</v>
      </c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9"/>
      <c r="W296" s="89"/>
      <c r="X296" s="89"/>
      <c r="Y296" s="89"/>
      <c r="Z296" s="89"/>
      <c r="AA296" s="89"/>
      <c r="AB296" s="89"/>
      <c r="AC296" s="84">
        <f>IF(AND($I$31=3,$G$31&lt;&gt;"",$Z$31="UD"),ABS($X$31),0)</f>
        <v>0</v>
      </c>
      <c r="AD296" s="84"/>
      <c r="AE296" s="89"/>
      <c r="AF296" s="89"/>
      <c r="AG296" s="84"/>
      <c r="AH296" s="84"/>
      <c r="AI296" s="84"/>
      <c r="AJ296" s="90"/>
      <c r="AK296" s="84"/>
      <c r="AL296" s="84"/>
      <c r="AM296" s="84"/>
      <c r="AN296" s="84"/>
      <c r="AO296" s="84"/>
      <c r="AP296" s="84"/>
      <c r="AQ296" s="84"/>
      <c r="AR296" s="84"/>
      <c r="AS296" s="84"/>
      <c r="AT296" s="84"/>
      <c r="AU296" s="84"/>
      <c r="AV296" s="84"/>
      <c r="AW296" s="84"/>
      <c r="AX296" s="84"/>
      <c r="AY296" s="84"/>
      <c r="AZ296" s="84"/>
      <c r="BA296" s="84"/>
      <c r="BB296" s="84"/>
      <c r="BC296" s="84"/>
      <c r="BD296" s="84"/>
      <c r="BE296" s="84"/>
      <c r="BF296" s="84"/>
      <c r="BG296" s="84"/>
      <c r="BH296" s="84"/>
      <c r="BI296" s="84"/>
      <c r="BJ296" s="84"/>
      <c r="BK296" s="84"/>
      <c r="BL296" s="84"/>
      <c r="BM296" s="84"/>
      <c r="BN296" s="88"/>
      <c r="BO296" s="88"/>
      <c r="BP296" s="88"/>
      <c r="BQ296" s="88"/>
      <c r="BR296" s="88"/>
      <c r="BS296" s="88"/>
      <c r="BT296" s="88"/>
      <c r="BU296" s="88"/>
      <c r="BV296" s="88"/>
      <c r="BW296" s="88"/>
      <c r="BX296" s="88"/>
      <c r="BY296" s="88"/>
      <c r="BZ296" s="88"/>
      <c r="CA296" s="88"/>
      <c r="CB296" s="88"/>
      <c r="CC296" s="88"/>
      <c r="CD296" s="88"/>
      <c r="CE296" s="88"/>
      <c r="CF296" s="88"/>
    </row>
    <row r="297" spans="1:84" s="15" customFormat="1" ht="11.25" hidden="1" customHeight="1" x14ac:dyDescent="0.2">
      <c r="A297" s="84">
        <f>IF(AND($I$30=3,$G$30&lt;&gt;"",$Z$30&lt;&gt;"UD"),ABS($X$30),0)</f>
        <v>0</v>
      </c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9"/>
      <c r="W297" s="89"/>
      <c r="X297" s="89"/>
      <c r="Y297" s="89"/>
      <c r="Z297" s="89"/>
      <c r="AA297" s="89"/>
      <c r="AB297" s="89"/>
      <c r="AC297" s="84">
        <f>IF(AND($I$30=3,$G$30&lt;&gt;"",$Z$30="UD"),ABS($X$30),0)</f>
        <v>0</v>
      </c>
      <c r="AD297" s="84"/>
      <c r="AE297" s="89"/>
      <c r="AF297" s="89"/>
      <c r="AG297" s="84"/>
      <c r="AH297" s="84"/>
      <c r="AI297" s="84"/>
      <c r="AJ297" s="90"/>
      <c r="AK297" s="84"/>
      <c r="AL297" s="84"/>
      <c r="AM297" s="84"/>
      <c r="AN297" s="84"/>
      <c r="AO297" s="84"/>
      <c r="AP297" s="84"/>
      <c r="AQ297" s="84"/>
      <c r="AR297" s="84"/>
      <c r="AS297" s="84"/>
      <c r="AT297" s="84"/>
      <c r="AU297" s="84"/>
      <c r="AV297" s="84"/>
      <c r="AW297" s="84"/>
      <c r="AX297" s="84"/>
      <c r="AY297" s="84"/>
      <c r="AZ297" s="84"/>
      <c r="BA297" s="84"/>
      <c r="BB297" s="84"/>
      <c r="BC297" s="84"/>
      <c r="BD297" s="84"/>
      <c r="BE297" s="84"/>
      <c r="BF297" s="84"/>
      <c r="BG297" s="84"/>
      <c r="BH297" s="84"/>
      <c r="BI297" s="84"/>
      <c r="BJ297" s="84"/>
      <c r="BK297" s="84"/>
      <c r="BL297" s="84"/>
      <c r="BM297" s="84"/>
      <c r="BN297" s="88"/>
      <c r="BO297" s="88"/>
      <c r="BP297" s="88"/>
      <c r="BQ297" s="88"/>
      <c r="BR297" s="88"/>
      <c r="BS297" s="88"/>
      <c r="BT297" s="88"/>
      <c r="BU297" s="88"/>
      <c r="BV297" s="88"/>
      <c r="BW297" s="88"/>
      <c r="BX297" s="88"/>
      <c r="BY297" s="88"/>
      <c r="BZ297" s="88"/>
      <c r="CA297" s="88"/>
      <c r="CB297" s="88"/>
      <c r="CC297" s="88"/>
      <c r="CD297" s="88"/>
      <c r="CE297" s="88"/>
      <c r="CF297" s="88"/>
    </row>
    <row r="298" spans="1:84" s="15" customFormat="1" ht="11.25" hidden="1" customHeight="1" x14ac:dyDescent="0.2">
      <c r="A298" s="10">
        <f>IF(AND($I$14=3,$G$14&lt;&gt;"",$Z$14&lt;&gt;"UD"),ABS($X$14),0)</f>
        <v>0</v>
      </c>
      <c r="B298" s="10"/>
      <c r="C298" s="10"/>
      <c r="D298" s="10"/>
      <c r="E298" s="10"/>
      <c r="F298" s="10"/>
      <c r="G298" s="10"/>
      <c r="H298" s="10"/>
      <c r="I298" s="84"/>
      <c r="J298" s="84"/>
      <c r="K298" s="84"/>
      <c r="L298" s="84"/>
      <c r="M298" s="10"/>
      <c r="N298" s="10"/>
      <c r="O298" s="10"/>
      <c r="P298" s="10"/>
      <c r="Q298" s="10"/>
      <c r="R298" s="84"/>
      <c r="S298" s="84"/>
      <c r="T298" s="84"/>
      <c r="U298" s="84"/>
      <c r="V298" s="89"/>
      <c r="W298" s="89"/>
      <c r="X298" s="89"/>
      <c r="Y298" s="89"/>
      <c r="Z298" s="89"/>
      <c r="AA298" s="89"/>
      <c r="AB298" s="89"/>
      <c r="AC298" s="10">
        <f>IF(AND($I$14=3,$G$14&lt;&gt;"",$Z$14="UD"),ABS($X$14),0)</f>
        <v>0</v>
      </c>
      <c r="AE298" s="89"/>
      <c r="AF298" s="89"/>
      <c r="AG298" s="84"/>
      <c r="AH298" s="84"/>
      <c r="AI298" s="84"/>
      <c r="AJ298" s="90"/>
      <c r="AK298" s="84"/>
      <c r="AL298" s="84"/>
      <c r="AM298" s="84"/>
      <c r="AN298" s="84"/>
      <c r="AO298" s="84"/>
      <c r="AP298" s="84"/>
      <c r="AQ298" s="84"/>
      <c r="AR298" s="84"/>
      <c r="AS298" s="84"/>
      <c r="AT298" s="84"/>
      <c r="AU298" s="84"/>
      <c r="AV298" s="84"/>
      <c r="AW298" s="84"/>
      <c r="AX298" s="84"/>
      <c r="AY298" s="84"/>
      <c r="AZ298" s="84"/>
      <c r="BA298" s="84"/>
      <c r="BB298" s="84"/>
      <c r="BC298" s="84"/>
      <c r="BD298" s="84"/>
      <c r="BE298" s="84"/>
      <c r="BF298" s="84"/>
      <c r="BG298" s="10"/>
      <c r="BH298" s="10"/>
      <c r="BI298" s="84"/>
      <c r="BJ298" s="84"/>
      <c r="BK298" s="84"/>
      <c r="BL298" s="84"/>
      <c r="BM298" s="84"/>
      <c r="BN298" s="88"/>
      <c r="BO298" s="88"/>
      <c r="BP298" s="88"/>
      <c r="BQ298" s="88"/>
      <c r="BR298" s="88"/>
      <c r="BS298" s="88"/>
      <c r="BT298" s="88"/>
      <c r="BU298" s="88"/>
      <c r="BV298" s="88"/>
      <c r="BW298" s="88"/>
      <c r="BX298" s="88"/>
      <c r="BY298" s="88"/>
      <c r="BZ298" s="88"/>
      <c r="CA298" s="88"/>
      <c r="CB298" s="88"/>
      <c r="CC298" s="88"/>
      <c r="CD298" s="88"/>
      <c r="CE298" s="88"/>
      <c r="CF298" s="88"/>
    </row>
    <row r="299" spans="1:84" s="15" customFormat="1" ht="11.25" hidden="1" customHeight="1" x14ac:dyDescent="0.2">
      <c r="A299" s="10">
        <f>IF(AND($I$15=3,$G$15&lt;&gt;"",$Z$15&lt;&gt;"UD"),ABS($X$15),0)</f>
        <v>0</v>
      </c>
      <c r="B299" s="92" t="s">
        <v>130</v>
      </c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77"/>
      <c r="W299" s="77"/>
      <c r="X299" s="77"/>
      <c r="Y299" s="77"/>
      <c r="Z299" s="77"/>
      <c r="AA299" s="77"/>
      <c r="AB299" s="77"/>
      <c r="AC299" s="10">
        <f>IF(AND($I$15=3,$G$15&lt;&gt;"",$Z$15="UD"),ABS($X$15),0)</f>
        <v>0</v>
      </c>
      <c r="AD299" s="10"/>
      <c r="AE299" s="77"/>
      <c r="AF299" s="77"/>
      <c r="AG299" s="10"/>
      <c r="AH299" s="10"/>
      <c r="AI299" s="10"/>
      <c r="AJ299" s="49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88"/>
      <c r="BO299" s="88"/>
      <c r="BP299" s="88"/>
      <c r="BQ299" s="88"/>
      <c r="BR299" s="88"/>
      <c r="BS299" s="88"/>
      <c r="BT299" s="88"/>
      <c r="BU299" s="88"/>
      <c r="BV299" s="88"/>
      <c r="BW299" s="88"/>
      <c r="BX299" s="88"/>
      <c r="BY299" s="88"/>
      <c r="BZ299" s="88"/>
      <c r="CA299" s="88"/>
      <c r="CB299" s="88"/>
      <c r="CC299" s="88"/>
      <c r="CD299" s="88"/>
      <c r="CE299" s="88"/>
      <c r="CF299" s="88"/>
    </row>
    <row r="300" spans="1:84" s="15" customFormat="1" ht="11.25" hidden="1" customHeight="1" x14ac:dyDescent="0.2">
      <c r="A300" s="92">
        <f>SUM(A282:A299)</f>
        <v>0</v>
      </c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77"/>
      <c r="W300" s="77"/>
      <c r="X300" s="77"/>
      <c r="Y300" s="77"/>
      <c r="Z300" s="77"/>
      <c r="AA300" s="77"/>
      <c r="AB300" s="77"/>
      <c r="AC300" s="92">
        <f>SUM(AC282:AC299)</f>
        <v>0</v>
      </c>
      <c r="AD300" s="92" t="s">
        <v>130</v>
      </c>
      <c r="AE300" s="77"/>
      <c r="AF300" s="77"/>
      <c r="AG300" s="10"/>
      <c r="AH300" s="10"/>
      <c r="AI300" s="10"/>
      <c r="AJ300" s="49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88"/>
      <c r="BO300" s="88"/>
      <c r="BP300" s="88"/>
      <c r="BQ300" s="88"/>
      <c r="BR300" s="88"/>
      <c r="BS300" s="88"/>
      <c r="BT300" s="88"/>
      <c r="BU300" s="88"/>
      <c r="BV300" s="88"/>
      <c r="BW300" s="88"/>
      <c r="BX300" s="88"/>
      <c r="BY300" s="88"/>
      <c r="BZ300" s="88"/>
      <c r="CA300" s="88"/>
      <c r="CB300" s="88"/>
      <c r="CC300" s="88"/>
      <c r="CD300" s="88"/>
      <c r="CE300" s="88"/>
      <c r="CF300" s="88"/>
    </row>
    <row r="301" spans="1:84" s="15" customFormat="1" ht="11.25" hidden="1" customHeight="1" x14ac:dyDescent="0.2">
      <c r="A301" s="10"/>
      <c r="B301" s="77" t="s">
        <v>141</v>
      </c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77"/>
      <c r="W301" s="77"/>
      <c r="X301" s="77"/>
      <c r="Y301" s="77"/>
      <c r="Z301" s="77"/>
      <c r="AA301" s="77"/>
      <c r="AB301" s="77"/>
      <c r="AC301" s="10"/>
      <c r="AD301" s="77"/>
      <c r="AE301" s="77"/>
      <c r="AF301" s="77"/>
      <c r="AG301" s="10"/>
      <c r="AH301" s="10"/>
      <c r="AI301" s="10"/>
      <c r="AJ301" s="49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88"/>
      <c r="BO301" s="88"/>
      <c r="BP301" s="88"/>
      <c r="BQ301" s="88"/>
      <c r="BR301" s="88"/>
      <c r="BS301" s="88"/>
      <c r="BT301" s="88"/>
      <c r="BU301" s="88"/>
      <c r="BV301" s="88"/>
      <c r="BW301" s="88"/>
      <c r="BX301" s="88"/>
      <c r="BY301" s="88"/>
      <c r="BZ301" s="88"/>
      <c r="CA301" s="88"/>
      <c r="CB301" s="88"/>
      <c r="CC301" s="88"/>
      <c r="CD301" s="88"/>
      <c r="CE301" s="88"/>
      <c r="CF301" s="88"/>
    </row>
    <row r="302" spans="1:84" s="15" customFormat="1" ht="11.25" hidden="1" customHeight="1" x14ac:dyDescent="0.2">
      <c r="A302" s="10">
        <f>A300+H293+N292+T292+Y282</f>
        <v>0</v>
      </c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86"/>
      <c r="W302" s="77"/>
      <c r="X302" s="77"/>
      <c r="Y302" s="77"/>
      <c r="Z302" s="77"/>
      <c r="AA302" s="77"/>
      <c r="AB302" s="77"/>
      <c r="AC302" s="10">
        <f>AC300+AI294+AN293+AR292+AW282</f>
        <v>0</v>
      </c>
      <c r="AD302" s="77" t="s">
        <v>141</v>
      </c>
      <c r="AE302" s="77"/>
      <c r="AF302" s="77"/>
      <c r="AG302" s="10"/>
      <c r="AH302" s="10"/>
      <c r="AI302" s="10"/>
      <c r="AJ302" s="49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83"/>
      <c r="BG302" s="10"/>
      <c r="BH302" s="10"/>
      <c r="BI302" s="10"/>
      <c r="BJ302" s="10"/>
      <c r="BK302" s="10"/>
      <c r="BL302" s="10"/>
      <c r="BM302" s="10"/>
      <c r="BN302" s="88"/>
      <c r="BO302" s="88"/>
      <c r="BP302" s="88"/>
      <c r="BQ302" s="88"/>
      <c r="BR302" s="88"/>
      <c r="BS302" s="88"/>
      <c r="BT302" s="88"/>
      <c r="BU302" s="88"/>
      <c r="BV302" s="88"/>
      <c r="BW302" s="88"/>
      <c r="BX302" s="88"/>
      <c r="BY302" s="88"/>
      <c r="BZ302" s="88"/>
      <c r="CA302" s="88"/>
      <c r="CB302" s="88"/>
      <c r="CC302" s="88"/>
      <c r="CD302" s="88"/>
      <c r="CE302" s="88"/>
      <c r="CF302" s="88"/>
    </row>
    <row r="303" spans="1:84" s="15" customFormat="1" ht="11.25" hidden="1" customHeight="1" x14ac:dyDescent="0.2">
      <c r="A303" s="10"/>
      <c r="B303" s="10"/>
      <c r="C303" s="10"/>
      <c r="D303" s="10">
        <f>A300+AC300</f>
        <v>0</v>
      </c>
      <c r="E303" s="10"/>
      <c r="F303" s="10"/>
      <c r="G303" s="10" t="s">
        <v>5</v>
      </c>
      <c r="H303" s="10">
        <f>AC302</f>
        <v>0</v>
      </c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77"/>
      <c r="W303" s="77"/>
      <c r="X303" s="77"/>
      <c r="Y303" s="77"/>
      <c r="Z303" s="77"/>
      <c r="AA303" s="77"/>
      <c r="AB303" s="77"/>
      <c r="AC303" s="77"/>
      <c r="AD303" s="77"/>
      <c r="AE303" s="77"/>
      <c r="AF303" s="77"/>
      <c r="AG303" s="10"/>
      <c r="AH303" s="10"/>
      <c r="AI303" s="10"/>
      <c r="AJ303" s="49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88"/>
      <c r="BO303" s="88"/>
      <c r="BP303" s="88"/>
      <c r="BQ303" s="88"/>
      <c r="BR303" s="88"/>
      <c r="BS303" s="88"/>
      <c r="BT303" s="88"/>
      <c r="BU303" s="88"/>
      <c r="BV303" s="88"/>
      <c r="BW303" s="88"/>
      <c r="BX303" s="88"/>
      <c r="BY303" s="88"/>
      <c r="BZ303" s="88"/>
      <c r="CA303" s="88"/>
      <c r="CB303" s="88"/>
      <c r="CC303" s="88"/>
      <c r="CD303" s="88"/>
      <c r="CE303" s="88"/>
      <c r="CF303" s="88"/>
    </row>
    <row r="304" spans="1:84" s="15" customFormat="1" ht="11.25" hidden="1" customHeight="1" x14ac:dyDescent="0.2">
      <c r="A304" s="10" t="s">
        <v>120</v>
      </c>
      <c r="B304" s="10"/>
      <c r="C304" s="10"/>
      <c r="D304" s="10">
        <f>H293+AI294</f>
        <v>0</v>
      </c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77"/>
      <c r="W304" s="77"/>
      <c r="X304" s="77"/>
      <c r="Y304" s="77"/>
      <c r="Z304" s="77"/>
      <c r="AA304" s="77"/>
      <c r="AB304" s="77"/>
      <c r="AC304" s="77"/>
      <c r="AD304" s="77"/>
      <c r="AE304" s="77"/>
      <c r="AF304" s="77"/>
      <c r="AG304" s="10"/>
      <c r="AH304" s="10"/>
      <c r="AI304" s="10"/>
      <c r="AJ304" s="49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88"/>
      <c r="BO304" s="88"/>
      <c r="BP304" s="88"/>
      <c r="BQ304" s="88"/>
      <c r="BR304" s="88"/>
      <c r="BS304" s="88"/>
      <c r="BT304" s="88"/>
      <c r="BU304" s="88"/>
      <c r="BV304" s="88"/>
      <c r="BW304" s="88"/>
      <c r="BX304" s="88"/>
      <c r="BY304" s="88"/>
      <c r="BZ304" s="88"/>
      <c r="CA304" s="88"/>
      <c r="CB304" s="88"/>
      <c r="CC304" s="88"/>
      <c r="CD304" s="88"/>
      <c r="CE304" s="88"/>
      <c r="CF304" s="88"/>
    </row>
    <row r="305" spans="1:84" s="15" customFormat="1" ht="11.25" hidden="1" customHeight="1" x14ac:dyDescent="0.2">
      <c r="A305" s="10" t="s">
        <v>121</v>
      </c>
      <c r="B305" s="10"/>
      <c r="C305" s="10"/>
      <c r="D305" s="10">
        <f>N292+AN293</f>
        <v>0</v>
      </c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77"/>
      <c r="W305" s="77"/>
      <c r="X305" s="77"/>
      <c r="Y305" s="77"/>
      <c r="Z305" s="77"/>
      <c r="AA305" s="77"/>
      <c r="AB305" s="77"/>
      <c r="AC305" s="77"/>
      <c r="AD305" s="77"/>
      <c r="AE305" s="77"/>
      <c r="AF305" s="77"/>
      <c r="AG305" s="10"/>
      <c r="AH305" s="10"/>
      <c r="AI305" s="10"/>
      <c r="AJ305" s="49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88"/>
      <c r="BO305" s="88"/>
      <c r="BP305" s="88"/>
      <c r="BQ305" s="88"/>
      <c r="BR305" s="88"/>
      <c r="BS305" s="88"/>
      <c r="BT305" s="88"/>
      <c r="BU305" s="88"/>
      <c r="BV305" s="88"/>
      <c r="BW305" s="88"/>
      <c r="BX305" s="88"/>
      <c r="BY305" s="88"/>
      <c r="BZ305" s="88"/>
      <c r="CA305" s="88"/>
      <c r="CB305" s="88"/>
      <c r="CC305" s="88"/>
      <c r="CD305" s="88"/>
      <c r="CE305" s="88"/>
      <c r="CF305" s="88"/>
    </row>
    <row r="306" spans="1:84" s="15" customFormat="1" ht="11.25" hidden="1" customHeight="1" x14ac:dyDescent="0.2">
      <c r="A306" s="10" t="s">
        <v>138</v>
      </c>
      <c r="B306" s="10"/>
      <c r="C306" s="10"/>
      <c r="D306" s="10">
        <f>Y282+AW282</f>
        <v>0</v>
      </c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77"/>
      <c r="W306" s="77"/>
      <c r="X306" s="77"/>
      <c r="Y306" s="77"/>
      <c r="Z306" s="77"/>
      <c r="AA306" s="77"/>
      <c r="AB306" s="77"/>
      <c r="AC306" s="77"/>
      <c r="AD306" s="77"/>
      <c r="AE306" s="77"/>
      <c r="AF306" s="77"/>
      <c r="AG306" s="10"/>
      <c r="AH306" s="10"/>
      <c r="AI306" s="10"/>
      <c r="AJ306" s="49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88"/>
      <c r="BO306" s="88"/>
      <c r="BP306" s="88"/>
      <c r="BQ306" s="88"/>
      <c r="BR306" s="88"/>
      <c r="BS306" s="88"/>
      <c r="BT306" s="88"/>
      <c r="BU306" s="88"/>
      <c r="BV306" s="88"/>
      <c r="BW306" s="88"/>
      <c r="BX306" s="88"/>
      <c r="BY306" s="88"/>
      <c r="BZ306" s="88"/>
      <c r="CA306" s="88"/>
      <c r="CB306" s="88"/>
      <c r="CC306" s="88"/>
      <c r="CD306" s="88"/>
      <c r="CE306" s="88"/>
      <c r="CF306" s="88"/>
    </row>
    <row r="307" spans="1:84" s="15" customFormat="1" ht="11.25" hidden="1" customHeight="1" x14ac:dyDescent="0.2">
      <c r="A307" s="10" t="s">
        <v>1086</v>
      </c>
      <c r="B307" s="10"/>
      <c r="C307" s="10"/>
      <c r="D307" s="10">
        <f>T292+AR292</f>
        <v>0</v>
      </c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77"/>
      <c r="W307" s="77"/>
      <c r="X307" s="77"/>
      <c r="Y307" s="77"/>
      <c r="Z307" s="77"/>
      <c r="AA307" s="77"/>
      <c r="AB307" s="77"/>
      <c r="AC307" s="77"/>
      <c r="AD307" s="77"/>
      <c r="AE307" s="77"/>
      <c r="AF307" s="77"/>
      <c r="AG307" s="10"/>
      <c r="AH307" s="10"/>
      <c r="AI307" s="10"/>
      <c r="AJ307" s="49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88"/>
      <c r="BO307" s="88"/>
      <c r="BP307" s="88"/>
      <c r="BQ307" s="88"/>
      <c r="BR307" s="88"/>
      <c r="BS307" s="88"/>
      <c r="BT307" s="88"/>
      <c r="BU307" s="88"/>
      <c r="BV307" s="88"/>
      <c r="BW307" s="88"/>
      <c r="BX307" s="88"/>
      <c r="BY307" s="88"/>
      <c r="BZ307" s="88"/>
      <c r="CA307" s="88"/>
      <c r="CB307" s="88"/>
      <c r="CC307" s="88"/>
      <c r="CD307" s="88"/>
      <c r="CE307" s="88"/>
      <c r="CF307" s="88"/>
    </row>
    <row r="308" spans="1:84" s="15" customFormat="1" ht="11.25" hidden="1" customHeight="1" x14ac:dyDescent="0.2">
      <c r="A308" s="10" t="s">
        <v>139</v>
      </c>
      <c r="B308" s="81" t="s">
        <v>141</v>
      </c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77"/>
      <c r="W308" s="77"/>
      <c r="X308" s="77"/>
      <c r="Y308" s="77"/>
      <c r="Z308" s="77"/>
      <c r="AA308" s="77"/>
      <c r="AB308" s="77"/>
      <c r="AC308" s="77"/>
      <c r="AD308" s="77"/>
      <c r="AE308" s="77"/>
      <c r="AF308" s="77"/>
      <c r="AG308" s="10"/>
      <c r="AH308" s="10"/>
      <c r="AI308" s="10"/>
      <c r="AJ308" s="49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88"/>
      <c r="BO308" s="88"/>
      <c r="BP308" s="88"/>
      <c r="BQ308" s="88"/>
      <c r="BR308" s="88"/>
      <c r="BS308" s="88"/>
      <c r="BT308" s="88"/>
      <c r="BU308" s="88"/>
      <c r="BV308" s="88"/>
      <c r="BW308" s="88"/>
      <c r="BX308" s="88"/>
      <c r="BY308" s="88"/>
      <c r="BZ308" s="88"/>
      <c r="CA308" s="88"/>
      <c r="CB308" s="88"/>
      <c r="CC308" s="88"/>
      <c r="CD308" s="88"/>
      <c r="CE308" s="88"/>
      <c r="CF308" s="88"/>
    </row>
    <row r="309" spans="1:84" s="15" customFormat="1" ht="11.25" hidden="1" customHeight="1" x14ac:dyDescent="0.2">
      <c r="A309" s="81">
        <f>A302+AC302</f>
        <v>0</v>
      </c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77"/>
      <c r="W309" s="77"/>
      <c r="X309" s="77"/>
      <c r="Y309" s="77"/>
      <c r="Z309" s="77"/>
      <c r="AA309" s="77"/>
      <c r="AB309" s="77"/>
      <c r="AC309" s="77"/>
      <c r="AD309" s="77"/>
      <c r="AE309" s="77"/>
      <c r="AF309" s="77"/>
      <c r="AG309" s="10"/>
      <c r="AH309" s="10"/>
      <c r="AI309" s="10"/>
      <c r="AJ309" s="49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88"/>
      <c r="BO309" s="88"/>
      <c r="BP309" s="88"/>
      <c r="BQ309" s="88"/>
      <c r="BR309" s="88"/>
      <c r="BS309" s="88"/>
      <c r="BT309" s="88"/>
      <c r="BU309" s="88"/>
      <c r="BV309" s="88"/>
      <c r="BW309" s="88"/>
      <c r="BX309" s="88"/>
      <c r="BY309" s="88"/>
      <c r="BZ309" s="88"/>
      <c r="CA309" s="88"/>
      <c r="CB309" s="88"/>
      <c r="CC309" s="88"/>
      <c r="CD309" s="88"/>
      <c r="CE309" s="88"/>
      <c r="CF309" s="88"/>
    </row>
    <row r="310" spans="1:84" s="15" customFormat="1" ht="11.25" hidden="1" customHeight="1" x14ac:dyDescent="0.2">
      <c r="A310" s="10"/>
      <c r="B310" s="93"/>
      <c r="C310" s="93"/>
      <c r="D310" s="93"/>
      <c r="E310" s="93"/>
      <c r="F310" s="93"/>
      <c r="G310" s="93"/>
      <c r="H310" s="93"/>
      <c r="I310" s="10"/>
      <c r="J310" s="10"/>
      <c r="K310" s="10"/>
      <c r="L310" s="10"/>
      <c r="M310" s="93"/>
      <c r="N310" s="93"/>
      <c r="O310" s="93"/>
      <c r="P310" s="93"/>
      <c r="Q310" s="93"/>
      <c r="R310" s="10"/>
      <c r="S310" s="10"/>
      <c r="T310" s="10"/>
      <c r="U310" s="10"/>
      <c r="V310" s="77"/>
      <c r="W310" s="77"/>
      <c r="X310" s="77"/>
      <c r="Y310" s="77"/>
      <c r="Z310" s="77"/>
      <c r="AA310" s="77"/>
      <c r="AB310" s="77"/>
      <c r="AC310" s="77"/>
      <c r="AD310" s="77"/>
      <c r="AE310" s="77"/>
      <c r="AF310" s="77"/>
      <c r="AG310" s="10"/>
      <c r="AH310" s="10"/>
      <c r="AI310" s="10"/>
      <c r="AJ310" s="49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93"/>
      <c r="BH310" s="93"/>
      <c r="BI310" s="10"/>
      <c r="BJ310" s="10"/>
      <c r="BK310" s="10"/>
      <c r="BL310" s="10"/>
      <c r="BM310" s="10"/>
      <c r="BN310" s="88"/>
      <c r="BO310" s="88"/>
      <c r="BP310" s="88"/>
      <c r="BQ310" s="88"/>
      <c r="BR310" s="88"/>
      <c r="BS310" s="88"/>
      <c r="BT310" s="88"/>
      <c r="BU310" s="88"/>
      <c r="BV310" s="88"/>
      <c r="BW310" s="88"/>
      <c r="BX310" s="88"/>
      <c r="BY310" s="88"/>
      <c r="BZ310" s="88"/>
      <c r="CA310" s="88"/>
      <c r="CB310" s="88"/>
      <c r="CC310" s="88"/>
      <c r="CD310" s="88"/>
      <c r="CE310" s="88"/>
      <c r="CF310" s="88"/>
    </row>
    <row r="311" spans="1:84" s="15" customFormat="1" ht="11.25" hidden="1" customHeight="1" x14ac:dyDescent="0.2">
      <c r="A311" s="93"/>
      <c r="B311" s="10"/>
      <c r="C311" s="10"/>
      <c r="D311" s="10"/>
      <c r="E311" s="10"/>
      <c r="F311" s="10"/>
      <c r="G311" s="10"/>
      <c r="H311" s="10"/>
      <c r="I311" s="93"/>
      <c r="J311" s="93"/>
      <c r="K311" s="93"/>
      <c r="L311" s="93"/>
      <c r="M311" s="10"/>
      <c r="N311" s="10"/>
      <c r="O311" s="10"/>
      <c r="P311" s="10"/>
      <c r="Q311" s="10"/>
      <c r="R311" s="93"/>
      <c r="S311" s="93"/>
      <c r="T311" s="93"/>
      <c r="U311" s="93"/>
      <c r="V311" s="94"/>
      <c r="W311" s="94"/>
      <c r="X311" s="94"/>
      <c r="Y311" s="94"/>
      <c r="Z311" s="94"/>
      <c r="AA311" s="94"/>
      <c r="AB311" s="94"/>
      <c r="AC311" s="94"/>
      <c r="AD311" s="94"/>
      <c r="AE311" s="94"/>
      <c r="AF311" s="94"/>
      <c r="AG311" s="93"/>
      <c r="AH311" s="93"/>
      <c r="AI311" s="93"/>
      <c r="AJ311" s="95"/>
      <c r="AK311" s="93"/>
      <c r="AL311" s="93"/>
      <c r="AM311" s="93"/>
      <c r="AN311" s="93"/>
      <c r="AO311" s="93"/>
      <c r="AP311" s="93"/>
      <c r="AQ311" s="93"/>
      <c r="AR311" s="93"/>
      <c r="AS311" s="93"/>
      <c r="AT311" s="93"/>
      <c r="AU311" s="93"/>
      <c r="AV311" s="93"/>
      <c r="AW311" s="93"/>
      <c r="AX311" s="93"/>
      <c r="AY311" s="93"/>
      <c r="AZ311" s="93"/>
      <c r="BA311" s="93"/>
      <c r="BB311" s="93"/>
      <c r="BC311" s="93"/>
      <c r="BD311" s="93"/>
      <c r="BE311" s="93"/>
      <c r="BF311" s="93"/>
      <c r="BG311" s="10"/>
      <c r="BH311" s="10"/>
      <c r="BI311" s="93"/>
      <c r="BJ311" s="93"/>
      <c r="BK311" s="93"/>
      <c r="BL311" s="93"/>
      <c r="BM311" s="93"/>
      <c r="BN311" s="88"/>
      <c r="BO311" s="88"/>
      <c r="BP311" s="88"/>
      <c r="BQ311" s="88"/>
      <c r="BR311" s="88"/>
      <c r="BS311" s="88"/>
      <c r="BT311" s="88"/>
      <c r="BU311" s="88"/>
      <c r="BV311" s="88"/>
      <c r="BW311" s="88"/>
      <c r="BX311" s="88"/>
      <c r="BY311" s="88"/>
      <c r="BZ311" s="88"/>
      <c r="CA311" s="88"/>
      <c r="CB311" s="88"/>
      <c r="CC311" s="88"/>
      <c r="CD311" s="88"/>
      <c r="CE311" s="88"/>
      <c r="CF311" s="88"/>
    </row>
    <row r="312" spans="1:84" s="15" customFormat="1" ht="11.25" hidden="1" customHeight="1" x14ac:dyDescent="0.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77"/>
      <c r="W312" s="77"/>
      <c r="X312" s="77"/>
      <c r="Y312" s="77"/>
      <c r="Z312" s="77"/>
      <c r="AA312" s="77"/>
      <c r="AB312" s="77"/>
      <c r="AC312" s="77"/>
      <c r="AD312" s="77"/>
      <c r="AE312" s="77"/>
      <c r="AF312" s="77"/>
      <c r="AG312" s="10"/>
      <c r="AH312" s="10"/>
      <c r="AI312" s="10"/>
      <c r="AJ312" s="49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88"/>
      <c r="BO312" s="88"/>
      <c r="BP312" s="88"/>
      <c r="BQ312" s="88"/>
      <c r="BR312" s="88"/>
      <c r="BS312" s="88"/>
      <c r="BT312" s="88"/>
      <c r="BU312" s="88"/>
      <c r="BV312" s="88"/>
      <c r="BW312" s="88"/>
      <c r="BX312" s="88"/>
      <c r="BY312" s="88"/>
      <c r="BZ312" s="88"/>
      <c r="CA312" s="88"/>
      <c r="CB312" s="88"/>
      <c r="CC312" s="88"/>
      <c r="CD312" s="88"/>
      <c r="CE312" s="88"/>
      <c r="CF312" s="88"/>
    </row>
    <row r="313" spans="1:84" s="15" customFormat="1" ht="11.25" hidden="1" customHeight="1" x14ac:dyDescent="0.2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77"/>
      <c r="W313" s="77"/>
      <c r="X313" s="77"/>
      <c r="Y313" s="77"/>
      <c r="Z313" s="77"/>
      <c r="AA313" s="77"/>
      <c r="AB313" s="77"/>
      <c r="AC313" s="77"/>
      <c r="AD313" s="77"/>
      <c r="AE313" s="77"/>
      <c r="AF313" s="77"/>
      <c r="AG313" s="10"/>
      <c r="AH313" s="10"/>
      <c r="AI313" s="10"/>
      <c r="AJ313" s="49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88"/>
      <c r="BO313" s="88"/>
      <c r="BP313" s="88"/>
      <c r="BQ313" s="88"/>
      <c r="BR313" s="88"/>
      <c r="BS313" s="88"/>
      <c r="BT313" s="88"/>
      <c r="BU313" s="88"/>
      <c r="BV313" s="88"/>
      <c r="BW313" s="88"/>
      <c r="BX313" s="88"/>
      <c r="BY313" s="88"/>
      <c r="BZ313" s="88"/>
      <c r="CA313" s="88"/>
      <c r="CB313" s="88"/>
      <c r="CC313" s="88"/>
      <c r="CD313" s="88"/>
      <c r="CE313" s="88"/>
      <c r="CF313" s="88"/>
    </row>
    <row r="314" spans="1:84" s="96" customFormat="1" ht="11.25" hidden="1" customHeight="1" x14ac:dyDescent="0.2">
      <c r="A314" s="81" t="s">
        <v>142</v>
      </c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77"/>
      <c r="W314" s="77"/>
      <c r="X314" s="77"/>
      <c r="Y314" s="77"/>
      <c r="Z314" s="77"/>
      <c r="AA314" s="77"/>
      <c r="AB314" s="77"/>
      <c r="AC314" s="77"/>
      <c r="AD314" s="77"/>
      <c r="AE314" s="77"/>
      <c r="AF314" s="77"/>
      <c r="AG314" s="10"/>
      <c r="AH314" s="10"/>
      <c r="AI314" s="10"/>
      <c r="AJ314" s="49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88"/>
      <c r="BO314" s="88"/>
      <c r="BP314" s="88"/>
      <c r="BQ314" s="88"/>
      <c r="BR314" s="88"/>
      <c r="BS314" s="88"/>
      <c r="BT314" s="88"/>
      <c r="BU314" s="88"/>
      <c r="BV314" s="88"/>
      <c r="BW314" s="88"/>
      <c r="BX314" s="88"/>
      <c r="BY314" s="88"/>
      <c r="BZ314" s="88"/>
      <c r="CA314" s="88"/>
      <c r="CB314" s="88"/>
      <c r="CC314" s="88"/>
      <c r="CD314" s="88"/>
      <c r="CE314" s="88"/>
      <c r="CF314" s="88"/>
    </row>
    <row r="315" spans="1:84" s="96" customFormat="1" ht="11.25" hidden="1" customHeight="1" x14ac:dyDescent="0.2">
      <c r="A315" s="82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82"/>
      <c r="R315" s="10"/>
      <c r="S315" s="10"/>
      <c r="T315" s="10"/>
      <c r="U315" s="10"/>
      <c r="V315" s="77"/>
      <c r="W315" s="77"/>
      <c r="X315" s="77"/>
      <c r="Y315" s="77"/>
      <c r="Z315" s="77"/>
      <c r="AA315" s="77"/>
      <c r="AB315" s="77"/>
      <c r="AC315" s="77"/>
      <c r="AD315" s="77"/>
      <c r="AE315" s="77"/>
      <c r="AF315" s="77"/>
      <c r="AG315" s="10"/>
      <c r="AH315" s="10"/>
      <c r="AI315" s="10"/>
      <c r="AJ315" s="49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88"/>
      <c r="BO315" s="88"/>
      <c r="BP315" s="88"/>
      <c r="BQ315" s="88"/>
      <c r="BR315" s="88"/>
      <c r="BS315" s="88"/>
      <c r="BT315" s="88"/>
      <c r="BU315" s="88"/>
      <c r="BV315" s="88"/>
      <c r="BW315" s="88"/>
      <c r="BX315" s="88"/>
      <c r="BY315" s="88"/>
      <c r="BZ315" s="88"/>
      <c r="CA315" s="88"/>
      <c r="CB315" s="88"/>
      <c r="CC315" s="88"/>
      <c r="CD315" s="88"/>
      <c r="CE315" s="88"/>
      <c r="CF315" s="88"/>
    </row>
    <row r="316" spans="1:84" s="96" customFormat="1" ht="11.25" hidden="1" customHeight="1" x14ac:dyDescent="0.2">
      <c r="A316" s="82" t="s">
        <v>128</v>
      </c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85"/>
      <c r="W316" s="77"/>
      <c r="X316" s="77"/>
      <c r="Y316" s="77"/>
      <c r="Z316" s="77"/>
      <c r="AA316" s="10"/>
      <c r="AB316" s="10"/>
      <c r="AC316" s="82" t="s">
        <v>135</v>
      </c>
      <c r="AD316" s="10"/>
      <c r="AE316" s="77"/>
      <c r="AF316" s="77"/>
      <c r="AG316" s="10"/>
      <c r="AH316" s="10"/>
      <c r="AI316" s="10"/>
      <c r="AJ316" s="49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82"/>
      <c r="BG316" s="10"/>
      <c r="BH316" s="10"/>
      <c r="BI316" s="10"/>
      <c r="BJ316" s="10"/>
      <c r="BK316" s="10"/>
      <c r="BL316" s="10"/>
      <c r="BM316" s="10"/>
      <c r="BN316" s="88"/>
      <c r="BO316" s="88"/>
      <c r="BP316" s="88"/>
      <c r="BQ316" s="88"/>
      <c r="BR316" s="88"/>
      <c r="BS316" s="88"/>
      <c r="BT316" s="88"/>
      <c r="BU316" s="88"/>
      <c r="BV316" s="88"/>
      <c r="BW316" s="88"/>
      <c r="BX316" s="88"/>
      <c r="BY316" s="88"/>
      <c r="BZ316" s="88"/>
      <c r="CA316" s="88"/>
      <c r="CB316" s="88"/>
      <c r="CC316" s="88"/>
      <c r="CD316" s="88"/>
      <c r="CE316" s="88"/>
      <c r="CF316" s="88"/>
    </row>
    <row r="317" spans="1:84" s="15" customFormat="1" ht="11.25" hidden="1" customHeight="1" x14ac:dyDescent="0.2">
      <c r="A317" s="10"/>
      <c r="B317" s="10"/>
      <c r="C317" s="10"/>
      <c r="D317" s="10"/>
      <c r="E317" s="10"/>
      <c r="F317" s="10"/>
      <c r="G317" s="10"/>
      <c r="H317" s="83" t="s">
        <v>131</v>
      </c>
      <c r="I317" s="10"/>
      <c r="J317" s="10"/>
      <c r="K317" s="10"/>
      <c r="L317" s="10"/>
      <c r="M317" s="10"/>
      <c r="N317" s="83" t="s">
        <v>132</v>
      </c>
      <c r="O317" s="10"/>
      <c r="P317" s="10"/>
      <c r="Q317" s="10"/>
      <c r="R317" s="10"/>
      <c r="S317" s="10"/>
      <c r="T317" s="10"/>
      <c r="U317" s="10"/>
      <c r="V317" s="77"/>
      <c r="W317" s="77"/>
      <c r="X317" s="77"/>
      <c r="Y317" s="77"/>
      <c r="Z317" s="77"/>
      <c r="AA317" s="10"/>
      <c r="AB317" s="10"/>
      <c r="AC317" s="10"/>
      <c r="AD317" s="10"/>
      <c r="AE317" s="77"/>
      <c r="AF317" s="77"/>
      <c r="AG317" s="10"/>
      <c r="AH317" s="10"/>
      <c r="AI317" s="10"/>
      <c r="AJ317" s="49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88"/>
      <c r="BO317" s="88"/>
      <c r="BP317" s="88"/>
      <c r="BQ317" s="88"/>
      <c r="BR317" s="88"/>
      <c r="BS317" s="88"/>
      <c r="BT317" s="88"/>
      <c r="BU317" s="88"/>
      <c r="BV317" s="88"/>
      <c r="BW317" s="88"/>
      <c r="BX317" s="88"/>
      <c r="BY317" s="88"/>
      <c r="BZ317" s="88"/>
      <c r="CA317" s="88"/>
      <c r="CB317" s="88"/>
      <c r="CC317" s="88"/>
      <c r="CD317" s="88"/>
      <c r="CE317" s="88"/>
      <c r="CF317" s="88"/>
    </row>
    <row r="318" spans="1:84" s="15" customFormat="1" ht="11.25" hidden="1" customHeight="1" x14ac:dyDescent="0.2">
      <c r="A318" s="83" t="s">
        <v>129</v>
      </c>
      <c r="B318" s="10"/>
      <c r="C318" s="10"/>
      <c r="D318" s="10"/>
      <c r="E318" s="10"/>
      <c r="F318" s="10"/>
      <c r="G318" s="10"/>
      <c r="H318" s="10">
        <f>IF(AND($I$36=4,$G$36&lt;&gt;"",$Z$36&lt;&gt;"UD"),ABS($X$36),0)</f>
        <v>0</v>
      </c>
      <c r="I318" s="10"/>
      <c r="J318" s="10"/>
      <c r="K318" s="10"/>
      <c r="L318" s="10"/>
      <c r="M318" s="10"/>
      <c r="N318" s="10">
        <f>IF(AND($AO$15=4,$AM$15&lt;&gt;"",$BE$15&lt;&gt;"UD"),ABS($BC$15),0)</f>
        <v>0</v>
      </c>
      <c r="O318" s="10"/>
      <c r="P318" s="10"/>
      <c r="Q318" s="10"/>
      <c r="R318" s="10"/>
      <c r="S318" s="10"/>
      <c r="T318" s="83" t="s">
        <v>133</v>
      </c>
      <c r="U318" s="10"/>
      <c r="V318" s="86"/>
      <c r="W318" s="77"/>
      <c r="X318" s="77"/>
      <c r="Y318" s="83" t="s">
        <v>1086</v>
      </c>
      <c r="Z318" s="77"/>
      <c r="AA318" s="10"/>
      <c r="AB318" s="10"/>
      <c r="AC318" s="83" t="s">
        <v>129</v>
      </c>
      <c r="AD318" s="10"/>
      <c r="AE318" s="77"/>
      <c r="AF318" s="77"/>
      <c r="AG318" s="10"/>
      <c r="AH318" s="10"/>
      <c r="AI318" s="83" t="s">
        <v>131</v>
      </c>
      <c r="AJ318" s="10"/>
      <c r="AK318" s="10"/>
      <c r="AL318" s="10"/>
      <c r="AM318" s="10"/>
      <c r="AN318" s="83" t="s">
        <v>132</v>
      </c>
      <c r="AO318" s="10"/>
      <c r="AP318" s="10"/>
      <c r="AQ318" s="10"/>
      <c r="AR318" s="83" t="s">
        <v>133</v>
      </c>
      <c r="AS318" s="10"/>
      <c r="AT318" s="10"/>
      <c r="AU318" s="10"/>
      <c r="AV318" s="10"/>
      <c r="AW318" s="83" t="s">
        <v>1086</v>
      </c>
      <c r="AX318" s="10"/>
      <c r="AY318" s="10"/>
      <c r="AZ318" s="10"/>
      <c r="BA318" s="10"/>
      <c r="BB318" s="10"/>
      <c r="BC318" s="10"/>
      <c r="BD318" s="10"/>
      <c r="BE318" s="10"/>
      <c r="BF318" s="83"/>
      <c r="BG318" s="10"/>
      <c r="BH318" s="10"/>
      <c r="BI318" s="10"/>
      <c r="BJ318" s="10"/>
      <c r="BK318" s="10"/>
      <c r="BL318" s="10"/>
      <c r="BM318" s="10"/>
      <c r="BN318" s="87"/>
      <c r="BO318" s="88"/>
      <c r="BP318" s="88"/>
      <c r="BQ318" s="88"/>
      <c r="BR318" s="88"/>
      <c r="BS318" s="88"/>
      <c r="BT318" s="88"/>
      <c r="BU318" s="88"/>
      <c r="BV318" s="88"/>
      <c r="BW318" s="88"/>
      <c r="BX318" s="88"/>
      <c r="BY318" s="88"/>
      <c r="BZ318" s="88"/>
      <c r="CA318" s="88"/>
      <c r="CB318" s="88"/>
      <c r="CC318" s="88"/>
      <c r="CD318" s="88"/>
      <c r="CE318" s="88"/>
      <c r="CF318" s="88"/>
    </row>
    <row r="319" spans="1:84" s="15" customFormat="1" ht="11.25" hidden="1" customHeight="1" x14ac:dyDescent="0.2">
      <c r="A319" s="10">
        <f>IF(AND($I$16=4,$G$16&lt;&gt;"",$Z$16&lt;&gt;"UD"),ABS($X$16),0)</f>
        <v>0</v>
      </c>
      <c r="B319" s="10"/>
      <c r="C319" s="10"/>
      <c r="D319" s="10"/>
      <c r="E319" s="10"/>
      <c r="F319" s="10"/>
      <c r="G319" s="10"/>
      <c r="H319" s="10">
        <f>IF(AND($I$37=4,$G$37&lt;&gt;"",$Z$37&lt;&gt;"UD"),ABS($X$37),0)</f>
        <v>0</v>
      </c>
      <c r="I319" s="10"/>
      <c r="J319" s="10"/>
      <c r="K319" s="10"/>
      <c r="L319" s="10"/>
      <c r="M319" s="10"/>
      <c r="N319" s="10">
        <f>IF(AND($AO$16=4,$AM$16&lt;&gt;"",$BE$16&lt;&gt;"UD"),ABS($BC$16),0)</f>
        <v>0</v>
      </c>
      <c r="O319" s="10"/>
      <c r="P319" s="10"/>
      <c r="Q319" s="10"/>
      <c r="R319" s="10"/>
      <c r="S319" s="10"/>
      <c r="T319" s="84">
        <f>IF(AND($AO$29=4,$AM$29&lt;&gt;"",$BE$29&lt;&gt;"UD"),ABS($BC$29),0)</f>
        <v>0</v>
      </c>
      <c r="U319" s="84"/>
      <c r="V319" s="77"/>
      <c r="W319" s="77"/>
      <c r="X319" s="77"/>
      <c r="Y319" s="77">
        <f>IF(AND($I$51=4,$G$51&lt;&gt;"",$Z$51&lt;&gt;"UD"),ABS($X$51),0)</f>
        <v>0</v>
      </c>
      <c r="Z319" s="77"/>
      <c r="AA319" s="10"/>
      <c r="AB319" s="10"/>
      <c r="AC319" s="10">
        <f>IF(AND($I$16=4,$G$16&lt;&gt;"",$Z$16="UD"),ABS($X$16),0)</f>
        <v>0</v>
      </c>
      <c r="AD319" s="10"/>
      <c r="AE319" s="77"/>
      <c r="AF319" s="77"/>
      <c r="AG319" s="10"/>
      <c r="AH319" s="10"/>
      <c r="AI319" s="10">
        <f>IF(AND($I$36=4,$G$36&lt;&gt;"",$Z$36="UD"),ABS($X$36),0)</f>
        <v>0</v>
      </c>
      <c r="AJ319" s="10"/>
      <c r="AK319" s="10"/>
      <c r="AL319" s="10"/>
      <c r="AM319" s="10"/>
      <c r="AN319" s="10">
        <f>IF(AND($AO$15=4,$AM$15&lt;&gt;"",$BE$15="UD"),ABS($BC$15),0)</f>
        <v>0</v>
      </c>
      <c r="AO319" s="10"/>
      <c r="AP319" s="10"/>
      <c r="AQ319" s="10"/>
      <c r="AR319" s="84">
        <f>IF(AND($AO$29=4,$AM$29&lt;&gt;"",$BE$29="UD"),ABS($BC$29),0)</f>
        <v>0</v>
      </c>
      <c r="AS319" s="84"/>
      <c r="AT319" s="10"/>
      <c r="AU319" s="10"/>
      <c r="AV319" s="10"/>
      <c r="AW319" s="10">
        <f>IF(AND($I$51=4,$G$51&lt;&gt;"",$Z$51="UD"),ABS($X$51),0)</f>
        <v>0</v>
      </c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88"/>
      <c r="BO319" s="88"/>
      <c r="BP319" s="88"/>
      <c r="BQ319" s="88"/>
      <c r="BR319" s="88"/>
      <c r="BS319" s="88"/>
      <c r="BT319" s="88"/>
      <c r="BU319" s="88"/>
      <c r="BV319" s="88"/>
      <c r="BW319" s="88"/>
      <c r="BX319" s="88"/>
      <c r="BY319" s="88"/>
      <c r="BZ319" s="88"/>
      <c r="CA319" s="88"/>
      <c r="CB319" s="88"/>
      <c r="CC319" s="88"/>
      <c r="CD319" s="88"/>
      <c r="CE319" s="88"/>
      <c r="CF319" s="88"/>
    </row>
    <row r="320" spans="1:84" s="15" customFormat="1" ht="11.25" hidden="1" customHeight="1" x14ac:dyDescent="0.2">
      <c r="A320" s="10">
        <f>IF(AND($I$17=4,$G$17&lt;&gt;"",$Z$17&lt;&gt;"UD"),ABS($X$17),0)</f>
        <v>0</v>
      </c>
      <c r="B320" s="10"/>
      <c r="C320" s="10"/>
      <c r="D320" s="10"/>
      <c r="E320" s="10"/>
      <c r="F320" s="10"/>
      <c r="G320" s="10"/>
      <c r="H320" s="10">
        <f>IF(AND($I$38=4,$G$38&lt;&gt;"",$Z$38&lt;&gt;"UD"),ABS($X$38),0)</f>
        <v>0</v>
      </c>
      <c r="I320" s="10"/>
      <c r="J320" s="10"/>
      <c r="K320" s="10"/>
      <c r="L320" s="10"/>
      <c r="M320" s="10"/>
      <c r="N320" s="10">
        <f>IF(AND($AO$17=4,$AM$17&lt;&gt;"",$BE$17&lt;&gt;"UD"),ABS($BC$17),0)</f>
        <v>0</v>
      </c>
      <c r="O320" s="10"/>
      <c r="P320" s="10"/>
      <c r="Q320" s="10"/>
      <c r="R320" s="10"/>
      <c r="S320" s="10"/>
      <c r="T320" s="84">
        <f>IF(AND($AO$30=4,$AM$30&lt;&gt;"",$BE$30&lt;&gt;"UD"),ABS($BC$30),0)</f>
        <v>0</v>
      </c>
      <c r="U320" s="84"/>
      <c r="V320" s="77"/>
      <c r="W320" s="77"/>
      <c r="X320" s="77"/>
      <c r="Y320" s="77"/>
      <c r="Z320" s="77"/>
      <c r="AA320" s="10"/>
      <c r="AB320" s="10"/>
      <c r="AC320" s="10">
        <f>IF(AND($I$17=4,$G$17&lt;&gt;"",$Z$17="UD"),ABS($X$17),0)</f>
        <v>0</v>
      </c>
      <c r="AD320" s="10"/>
      <c r="AE320" s="77"/>
      <c r="AF320" s="77"/>
      <c r="AG320" s="10"/>
      <c r="AH320" s="10"/>
      <c r="AI320" s="10">
        <f>IF(AND($I$37=4,$G$37&lt;&gt;"",$Z$37="UD"),ABS($X$37),0)</f>
        <v>0</v>
      </c>
      <c r="AJ320" s="10"/>
      <c r="AK320" s="10"/>
      <c r="AL320" s="10"/>
      <c r="AM320" s="10"/>
      <c r="AN320" s="10">
        <f>IF(AND($AO$16=4,$AM$16&lt;&gt;"",$BE$16="UD"),ABS($BC$16),0)</f>
        <v>0</v>
      </c>
      <c r="AO320" s="10"/>
      <c r="AP320" s="10"/>
      <c r="AQ320" s="10"/>
      <c r="AR320" s="84">
        <f>IF(AND($AO$30=4,$AM$30&lt;&gt;"",$BE$30="UD"),ABS($BC$30),0)</f>
        <v>0</v>
      </c>
      <c r="AS320" s="84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88"/>
      <c r="BO320" s="88"/>
      <c r="BP320" s="88"/>
      <c r="BQ320" s="88"/>
      <c r="BR320" s="88"/>
      <c r="BS320" s="88"/>
      <c r="BT320" s="88"/>
      <c r="BU320" s="88"/>
      <c r="BV320" s="88"/>
      <c r="BW320" s="88"/>
      <c r="BX320" s="88"/>
      <c r="BY320" s="88"/>
      <c r="BZ320" s="88"/>
      <c r="CA320" s="88"/>
      <c r="CB320" s="88"/>
      <c r="CC320" s="88"/>
      <c r="CD320" s="88"/>
      <c r="CE320" s="88"/>
      <c r="CF320" s="88"/>
    </row>
    <row r="321" spans="1:84" s="15" customFormat="1" ht="11.25" hidden="1" customHeight="1" x14ac:dyDescent="0.2">
      <c r="A321" s="10">
        <f>IF(AND($I$18=4,$G$18&lt;&gt;"",$Z$18&lt;&gt;"UD"),ABS($X$18),0)</f>
        <v>0</v>
      </c>
      <c r="B321" s="10"/>
      <c r="C321" s="10"/>
      <c r="D321" s="10"/>
      <c r="E321" s="10"/>
      <c r="F321" s="10"/>
      <c r="G321" s="10"/>
      <c r="H321" s="10">
        <f>IF(AND($I$39=4,$G$39&lt;&gt;"",$Z$39&lt;&gt;"UD"),ABS($X$39),0)</f>
        <v>0</v>
      </c>
      <c r="I321" s="10"/>
      <c r="J321" s="10"/>
      <c r="K321" s="10"/>
      <c r="L321" s="10"/>
      <c r="M321" s="10"/>
      <c r="N321" s="10">
        <f>IF(AND($AO$18=4,$AM$18&lt;&gt;"",$BE$18&lt;&gt;"UD"),ABS($BC$18),0)</f>
        <v>0</v>
      </c>
      <c r="O321" s="10"/>
      <c r="P321" s="10"/>
      <c r="Q321" s="10"/>
      <c r="R321" s="10"/>
      <c r="S321" s="10"/>
      <c r="T321" s="10">
        <f>IF(AND($AO$31=4,$AM$31&lt;&gt;"",$BE$31&lt;&gt;"UD"),ABS($BC$31),0)</f>
        <v>0</v>
      </c>
      <c r="U321" s="10"/>
      <c r="V321" s="77"/>
      <c r="W321" s="77"/>
      <c r="X321" s="77"/>
      <c r="Y321" s="77"/>
      <c r="Z321" s="77"/>
      <c r="AA321" s="10"/>
      <c r="AB321" s="10"/>
      <c r="AC321" s="10">
        <f>IF(AND($I$18=4,$G$18&lt;&gt;"",$Z$18="UD"),ABS($X$18),0)</f>
        <v>0</v>
      </c>
      <c r="AD321" s="10"/>
      <c r="AE321" s="77"/>
      <c r="AF321" s="77"/>
      <c r="AG321" s="10"/>
      <c r="AH321" s="10"/>
      <c r="AI321" s="10">
        <f>IF(AND($I$38=4,$G$38&lt;&gt;"",$Z$38="UD"),ABS($X$38),0)</f>
        <v>0</v>
      </c>
      <c r="AJ321" s="10"/>
      <c r="AK321" s="10"/>
      <c r="AL321" s="10"/>
      <c r="AM321" s="10"/>
      <c r="AN321" s="10">
        <f>IF(AND($AO$17=4,$AM$17&lt;&gt;"",$BE$17="UD"),ABS($BC$17),0)</f>
        <v>0</v>
      </c>
      <c r="AO321" s="10"/>
      <c r="AP321" s="10"/>
      <c r="AQ321" s="10"/>
      <c r="AR321" s="10">
        <f>IF(AND($AO$31=4,$AM$31&lt;&gt;"",$BE$31="UD"),ABS($BC$31),0)</f>
        <v>0</v>
      </c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88"/>
      <c r="BO321" s="88"/>
      <c r="BP321" s="88"/>
      <c r="BQ321" s="88"/>
      <c r="BR321" s="88"/>
      <c r="BS321" s="88"/>
      <c r="BT321" s="88"/>
      <c r="BU321" s="88"/>
      <c r="BV321" s="88"/>
      <c r="BW321" s="88"/>
      <c r="BX321" s="88"/>
      <c r="BY321" s="88"/>
      <c r="BZ321" s="88"/>
      <c r="CA321" s="88"/>
      <c r="CB321" s="88"/>
      <c r="CC321" s="88"/>
      <c r="CD321" s="88"/>
      <c r="CE321" s="88"/>
      <c r="CF321" s="88"/>
    </row>
    <row r="322" spans="1:84" s="15" customFormat="1" ht="11.25" hidden="1" customHeight="1" x14ac:dyDescent="0.2">
      <c r="A322" s="10">
        <f>IF(AND($I$19=4,$G$19&lt;&gt;"",$Z$19&lt;&gt;"UD"),ABS($X$19),0)</f>
        <v>0</v>
      </c>
      <c r="B322" s="10"/>
      <c r="C322" s="10"/>
      <c r="D322" s="10"/>
      <c r="E322" s="10"/>
      <c r="F322" s="10"/>
      <c r="G322" s="10"/>
      <c r="H322" s="10">
        <f>IF(AND($I$40=4,$G$40&lt;&gt;"",$Z$40&lt;&gt;"UD"),ABS($X$40),0)</f>
        <v>0</v>
      </c>
      <c r="I322" s="10"/>
      <c r="J322" s="10"/>
      <c r="K322" s="10"/>
      <c r="L322" s="10"/>
      <c r="M322" s="10"/>
      <c r="N322" s="10">
        <f>IF(AND($AO$19=4,$AM$19&lt;&gt;"",$BE$19&lt;&gt;"UD"),ABS($BC$19),0)</f>
        <v>0</v>
      </c>
      <c r="O322" s="10"/>
      <c r="P322" s="10"/>
      <c r="Q322" s="10"/>
      <c r="R322" s="10"/>
      <c r="S322" s="10"/>
      <c r="T322" s="10">
        <f>IF(AND($AO$32=4,$AM$32&lt;&gt;"",$BE$32&lt;&gt;"UD"),ABS($BC$32),0)</f>
        <v>0</v>
      </c>
      <c r="U322" s="10"/>
      <c r="V322" s="77"/>
      <c r="W322" s="77"/>
      <c r="X322" s="77"/>
      <c r="Y322" s="77"/>
      <c r="Z322" s="77"/>
      <c r="AA322" s="10"/>
      <c r="AB322" s="10"/>
      <c r="AC322" s="10">
        <f>IF(AND($I$19=4,$G$19&lt;&gt;"",$Z$19="UD"),ABS($X$19),0)</f>
        <v>0</v>
      </c>
      <c r="AD322" s="10"/>
      <c r="AE322" s="77"/>
      <c r="AF322" s="77"/>
      <c r="AG322" s="10"/>
      <c r="AH322" s="10"/>
      <c r="AI322" s="10">
        <f>IF(AND($I$39=4,$G$39&lt;&gt;"",$Z$39="UD"),ABS($X$39),0)</f>
        <v>0</v>
      </c>
      <c r="AJ322" s="10"/>
      <c r="AK322" s="10"/>
      <c r="AL322" s="10"/>
      <c r="AM322" s="10"/>
      <c r="AN322" s="10">
        <f>IF(AND($AO$18=4,$AM$18&lt;&gt;"",$BE$18="UD"),ABS($BC$18),0)</f>
        <v>0</v>
      </c>
      <c r="AO322" s="10"/>
      <c r="AP322" s="10"/>
      <c r="AQ322" s="10"/>
      <c r="AR322" s="10">
        <f>IF(AND($AO$32=4,$AM$32&lt;&gt;"",$BE$32="UD"),ABS($BC$32),0)</f>
        <v>0</v>
      </c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88"/>
      <c r="BO322" s="88"/>
      <c r="BP322" s="88"/>
      <c r="BQ322" s="88"/>
      <c r="BR322" s="88"/>
      <c r="BS322" s="88"/>
      <c r="BT322" s="88"/>
      <c r="BU322" s="88"/>
      <c r="BV322" s="88"/>
      <c r="BW322" s="88"/>
      <c r="BX322" s="88"/>
      <c r="BY322" s="88"/>
      <c r="BZ322" s="88"/>
      <c r="CA322" s="88"/>
      <c r="CB322" s="88"/>
      <c r="CC322" s="88"/>
      <c r="CD322" s="88"/>
      <c r="CE322" s="88"/>
      <c r="CF322" s="88"/>
    </row>
    <row r="323" spans="1:84" s="15" customFormat="1" ht="11.25" hidden="1" customHeight="1" x14ac:dyDescent="0.2">
      <c r="A323" s="10">
        <f>IF(AND($I$20=4,$G$20&lt;&gt;"",$Z$20&lt;&gt;"UD"),ABS($X$20),0)</f>
        <v>0</v>
      </c>
      <c r="B323" s="10"/>
      <c r="C323" s="10"/>
      <c r="D323" s="10"/>
      <c r="E323" s="10"/>
      <c r="F323" s="10"/>
      <c r="G323" s="10"/>
      <c r="H323" s="10">
        <f>IF(AND($I$41=4,$G$41&lt;&gt;"",$Z$41&lt;&gt;"UD"),ABS($X$41),0)</f>
        <v>0</v>
      </c>
      <c r="I323" s="10"/>
      <c r="J323" s="10"/>
      <c r="K323" s="10"/>
      <c r="L323" s="10"/>
      <c r="M323" s="10"/>
      <c r="N323" s="10">
        <f>IF(AND($AO$20=4,$AM$20&lt;&gt;"",$BE$20&lt;&gt;"UD"),ABS($BC$20),0)</f>
        <v>0</v>
      </c>
      <c r="O323" s="10"/>
      <c r="P323" s="10"/>
      <c r="Q323" s="10"/>
      <c r="R323" s="10"/>
      <c r="S323" s="10"/>
      <c r="T323" s="10">
        <f>IF(AND($AO$33=4,$AM$33&lt;&gt;"",$BE$33&lt;&gt;"UD"),ABS($BC$33),0)</f>
        <v>0</v>
      </c>
      <c r="U323" s="10"/>
      <c r="V323" s="77"/>
      <c r="W323" s="77"/>
      <c r="X323" s="77"/>
      <c r="Y323" s="77"/>
      <c r="Z323" s="77"/>
      <c r="AA323" s="10"/>
      <c r="AB323" s="10"/>
      <c r="AC323" s="10">
        <f>IF(AND($I$20=4,$G$20&lt;&gt;"",$Z$20="UD"),ABS($X$20),0)</f>
        <v>0</v>
      </c>
      <c r="AD323" s="10"/>
      <c r="AE323" s="77"/>
      <c r="AF323" s="77"/>
      <c r="AG323" s="10"/>
      <c r="AH323" s="10"/>
      <c r="AI323" s="10">
        <f>IF(AND($I$40=4,$G$40&lt;&gt;"",$Z$40="UD"),ABS($X$40),0)</f>
        <v>0</v>
      </c>
      <c r="AJ323" s="10"/>
      <c r="AK323" s="10"/>
      <c r="AL323" s="10"/>
      <c r="AM323" s="10"/>
      <c r="AN323" s="10">
        <f>IF(AND($AO$19=4,$AM$19&lt;&gt;"",$BE$19="UD"),ABS($BC$19),0)</f>
        <v>0</v>
      </c>
      <c r="AO323" s="10"/>
      <c r="AP323" s="10"/>
      <c r="AQ323" s="10"/>
      <c r="AR323" s="10">
        <f>IF(AND($AO$33=4,$AM$33&lt;&gt;"",$BE$33="UD"),ABS($BC$33),0)</f>
        <v>0</v>
      </c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88"/>
      <c r="BO323" s="88"/>
      <c r="BP323" s="88"/>
      <c r="BQ323" s="88"/>
      <c r="BR323" s="88"/>
      <c r="BS323" s="88"/>
      <c r="BT323" s="88"/>
      <c r="BU323" s="88"/>
      <c r="BV323" s="88"/>
      <c r="BW323" s="88"/>
      <c r="BX323" s="88"/>
      <c r="BY323" s="88"/>
      <c r="BZ323" s="88"/>
      <c r="CA323" s="88"/>
      <c r="CB323" s="88"/>
      <c r="CC323" s="88"/>
      <c r="CD323" s="88"/>
      <c r="CE323" s="88"/>
      <c r="CF323" s="88"/>
    </row>
    <row r="324" spans="1:84" s="15" customFormat="1" ht="11.25" hidden="1" customHeight="1" x14ac:dyDescent="0.2">
      <c r="A324" s="10">
        <f>IF(AND($I$21=4,$G$19&lt;&gt;"",$Z$21&lt;&gt;"UD"),ABS($X$21),0)</f>
        <v>0</v>
      </c>
      <c r="B324" s="10"/>
      <c r="C324" s="10"/>
      <c r="D324" s="10"/>
      <c r="E324" s="10"/>
      <c r="F324" s="10"/>
      <c r="G324" s="10"/>
      <c r="H324" s="10">
        <f>IF(AND($I$42=4,$G$42&lt;&gt;"",$Z$42&lt;&gt;"UD"),ABS($X$42),0)</f>
        <v>0</v>
      </c>
      <c r="I324" s="10"/>
      <c r="J324" s="10"/>
      <c r="K324" s="10"/>
      <c r="L324" s="10"/>
      <c r="M324" s="10"/>
      <c r="N324" s="10">
        <f>IF(AND($AO$21=4,$AM$21&lt;&gt;"",$BE$21&lt;&gt;"UD"),ABS($BC$21),0)</f>
        <v>0</v>
      </c>
      <c r="O324" s="10"/>
      <c r="P324" s="10"/>
      <c r="Q324" s="10"/>
      <c r="R324" s="10"/>
      <c r="S324" s="10"/>
      <c r="T324" s="10">
        <f>IF(AND($AO$34=4,$AM$34&lt;&gt;"",$BE$34&lt;&gt;"UD"),ABS($BC$34),0)</f>
        <v>0</v>
      </c>
      <c r="U324" s="10"/>
      <c r="V324" s="77"/>
      <c r="W324" s="77"/>
      <c r="X324" s="77"/>
      <c r="Y324" s="77"/>
      <c r="Z324" s="77"/>
      <c r="AA324" s="10"/>
      <c r="AB324" s="10"/>
      <c r="AC324" s="10">
        <f>IF(AND($I$21=4,$G$19&lt;&gt;"",$Z$21="UD"),ABS($X$21),0)</f>
        <v>0</v>
      </c>
      <c r="AD324" s="10"/>
      <c r="AE324" s="77"/>
      <c r="AF324" s="77"/>
      <c r="AG324" s="10"/>
      <c r="AH324" s="10"/>
      <c r="AI324" s="10">
        <f>IF(AND($I$41=4,$G$41&lt;&gt;"",$Z$41="UD"),ABS($X$41),0)</f>
        <v>0</v>
      </c>
      <c r="AJ324" s="10"/>
      <c r="AK324" s="10"/>
      <c r="AL324" s="10"/>
      <c r="AM324" s="10"/>
      <c r="AN324" s="10">
        <f>IF(AND($AO$20=4,$AM$20&lt;&gt;"",$BE$20="UD"),ABS($BC$20),0)</f>
        <v>0</v>
      </c>
      <c r="AO324" s="10"/>
      <c r="AP324" s="10"/>
      <c r="AQ324" s="10"/>
      <c r="AR324" s="10">
        <f>IF(AND($AO$34=4,$AM$34&lt;&gt;"",$BE$34="UD"),ABS($BC$34),0)</f>
        <v>0</v>
      </c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88"/>
      <c r="BO324" s="88"/>
      <c r="BP324" s="88"/>
      <c r="BQ324" s="88"/>
      <c r="BR324" s="88"/>
      <c r="BS324" s="88"/>
      <c r="BT324" s="88"/>
      <c r="BU324" s="88"/>
      <c r="BV324" s="88"/>
      <c r="BW324" s="88"/>
      <c r="BX324" s="88"/>
      <c r="BY324" s="88"/>
      <c r="BZ324" s="88"/>
      <c r="CA324" s="88"/>
      <c r="CB324" s="88"/>
      <c r="CC324" s="88"/>
      <c r="CD324" s="88"/>
      <c r="CE324" s="88"/>
      <c r="CF324" s="88"/>
    </row>
    <row r="325" spans="1:84" s="15" customFormat="1" ht="11.25" hidden="1" customHeight="1" x14ac:dyDescent="0.2">
      <c r="A325" s="10">
        <f>IF(AND($I$22=4,$G$22&lt;&gt;"",$Z$22&lt;&gt;"UD"),ABS($X$22),0)</f>
        <v>0</v>
      </c>
      <c r="B325" s="10"/>
      <c r="C325" s="10"/>
      <c r="D325" s="10"/>
      <c r="E325" s="10"/>
      <c r="F325" s="10"/>
      <c r="G325" s="10"/>
      <c r="H325" s="10">
        <f>IF(AND($I$43=4,$G$43&lt;&gt;"",$Z$43&lt;&gt;"UD"),ABS($X$43),0)</f>
        <v>0</v>
      </c>
      <c r="I325" s="10"/>
      <c r="J325" s="10"/>
      <c r="K325" s="10"/>
      <c r="L325" s="10"/>
      <c r="M325" s="10"/>
      <c r="N325" s="10">
        <f>IF(AND($AO$22=4,$AM$22&lt;&gt;"",$BE$22&lt;&gt;"UD"),ABS($BC$22),0)</f>
        <v>0</v>
      </c>
      <c r="O325" s="10"/>
      <c r="P325" s="10"/>
      <c r="Q325" s="10"/>
      <c r="R325" s="10"/>
      <c r="S325" s="10"/>
      <c r="T325" s="10">
        <f>IF(AND($AO$35=4,$AM$35&lt;&gt;"",$BE$35&lt;&gt;"UD"),ABS($BC$35),0)</f>
        <v>0</v>
      </c>
      <c r="U325" s="10"/>
      <c r="V325" s="77"/>
      <c r="W325" s="77"/>
      <c r="X325" s="77"/>
      <c r="Y325" s="77"/>
      <c r="Z325" s="77"/>
      <c r="AA325" s="10"/>
      <c r="AB325" s="10"/>
      <c r="AC325" s="10">
        <f>IF(AND($I$22=4,$G$22&lt;&gt;"",$Z$22="UD"),ABS($X$22),0)</f>
        <v>0</v>
      </c>
      <c r="AD325" s="10"/>
      <c r="AE325" s="77"/>
      <c r="AF325" s="77"/>
      <c r="AG325" s="10"/>
      <c r="AH325" s="10"/>
      <c r="AI325" s="10">
        <f>IF(AND($I$42=4,$G$42&lt;&gt;"",$Z$42="UD"),ABS($X$42),0)</f>
        <v>0</v>
      </c>
      <c r="AJ325" s="10"/>
      <c r="AK325" s="10"/>
      <c r="AL325" s="10"/>
      <c r="AM325" s="10"/>
      <c r="AN325" s="10">
        <f>IF(AND($AO$21=4,$AM$21&lt;&gt;"",$BE$21="UD"),ABS($BC$21),0)</f>
        <v>0</v>
      </c>
      <c r="AO325" s="10"/>
      <c r="AP325" s="10"/>
      <c r="AQ325" s="10"/>
      <c r="AR325" s="10">
        <f>IF(AND($AO$35=4,$AM$35&lt;&gt;"",$BE$35="UD"),ABS($BC$35),0)</f>
        <v>0</v>
      </c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88"/>
      <c r="BO325" s="88"/>
      <c r="BP325" s="88"/>
      <c r="BQ325" s="88"/>
      <c r="BR325" s="88"/>
      <c r="BS325" s="88"/>
      <c r="BT325" s="88"/>
      <c r="BU325" s="88"/>
      <c r="BV325" s="88"/>
      <c r="BW325" s="88"/>
      <c r="BX325" s="88"/>
      <c r="BY325" s="88"/>
      <c r="BZ325" s="88"/>
      <c r="CA325" s="88"/>
      <c r="CB325" s="88"/>
      <c r="CC325" s="88"/>
      <c r="CD325" s="88"/>
      <c r="CE325" s="88"/>
      <c r="CF325" s="88"/>
    </row>
    <row r="326" spans="1:84" s="15" customFormat="1" ht="11.25" hidden="1" customHeight="1" x14ac:dyDescent="0.2">
      <c r="A326" s="10">
        <f>IF(AND($I$23=4,$G$23&lt;&gt;"",$Z$23&lt;&gt;"UD"),ABS($X$23),0)</f>
        <v>0</v>
      </c>
      <c r="B326" s="10"/>
      <c r="C326" s="10"/>
      <c r="D326" s="10"/>
      <c r="E326" s="10"/>
      <c r="F326" s="10"/>
      <c r="G326" s="10"/>
      <c r="H326" s="10">
        <f>IF(AND($I$44=4,$G$44&lt;&gt;"",$Z$44&lt;&gt;"UD"),ABS($X$44),0)</f>
        <v>0</v>
      </c>
      <c r="I326" s="10"/>
      <c r="J326" s="10"/>
      <c r="K326" s="10"/>
      <c r="L326" s="10"/>
      <c r="M326" s="10"/>
      <c r="N326" s="10">
        <f>IF(AND($AO$23=4,$AM$23&lt;&gt;"",$BE$23&lt;&gt;"UD"),ABS($BC$23),0)</f>
        <v>0</v>
      </c>
      <c r="O326" s="10"/>
      <c r="P326" s="10"/>
      <c r="Q326" s="10"/>
      <c r="R326" s="10"/>
      <c r="S326" s="10"/>
      <c r="T326" s="10">
        <f>IF(AND($AO$36=4,$AM$36&lt;&gt;"",$BE$36&lt;&gt;"UD"),ABS($BC$36),0)</f>
        <v>0</v>
      </c>
      <c r="U326" s="10"/>
      <c r="V326" s="77"/>
      <c r="W326" s="77"/>
      <c r="X326" s="77"/>
      <c r="Y326" s="77"/>
      <c r="Z326" s="77"/>
      <c r="AA326" s="10"/>
      <c r="AB326" s="10"/>
      <c r="AC326" s="10">
        <f>IF(AND($I$23=4,$G$23&lt;&gt;"",$Z$23="UD"),ABS($X$23),0)</f>
        <v>0</v>
      </c>
      <c r="AD326" s="10"/>
      <c r="AE326" s="77"/>
      <c r="AF326" s="77"/>
      <c r="AG326" s="10"/>
      <c r="AH326" s="10"/>
      <c r="AI326" s="10">
        <f>IF(AND($I$43=4,$G$43&lt;&gt;"",$Z$43="UD"),ABS($X$43),0)</f>
        <v>0</v>
      </c>
      <c r="AJ326" s="10"/>
      <c r="AK326" s="10"/>
      <c r="AL326" s="10"/>
      <c r="AM326" s="10"/>
      <c r="AN326" s="10">
        <f>IF(AND($AO$22=4,$AM$22&lt;&gt;"",$BE$22="UD"),ABS($BC$22),0)</f>
        <v>0</v>
      </c>
      <c r="AO326" s="10"/>
      <c r="AP326" s="10"/>
      <c r="AQ326" s="10"/>
      <c r="AR326" s="10">
        <f>IF(AND($AO$36=4,$AM$36&lt;&gt;"",$BE$36="UD"),ABS($BC$36),0)</f>
        <v>0</v>
      </c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88"/>
      <c r="BO326" s="88"/>
      <c r="BP326" s="88"/>
      <c r="BQ326" s="88"/>
      <c r="BR326" s="88"/>
      <c r="BS326" s="88"/>
      <c r="BT326" s="88"/>
      <c r="BU326" s="88"/>
      <c r="BV326" s="88"/>
      <c r="BW326" s="88"/>
      <c r="BX326" s="88"/>
      <c r="BY326" s="88"/>
      <c r="BZ326" s="88"/>
      <c r="CA326" s="88"/>
      <c r="CB326" s="88"/>
      <c r="CC326" s="88"/>
      <c r="CD326" s="88"/>
      <c r="CE326" s="88"/>
      <c r="CF326" s="88"/>
    </row>
    <row r="327" spans="1:84" s="15" customFormat="1" ht="11.25" hidden="1" customHeight="1" x14ac:dyDescent="0.2">
      <c r="A327" s="10">
        <f>IF(AND($I$24=4,$G$24&lt;&gt;"",$Z$24&lt;&gt;"UD"),ABS($X$24),0)</f>
        <v>0</v>
      </c>
      <c r="B327" s="10"/>
      <c r="C327" s="10"/>
      <c r="D327" s="10"/>
      <c r="E327" s="10"/>
      <c r="F327" s="10"/>
      <c r="G327" s="10"/>
      <c r="H327" s="10">
        <f>IF(AND($I$45=4,$G$45&lt;&gt;"",$Z$45&lt;&gt;"UD"),ABS($X$45),0)</f>
        <v>0</v>
      </c>
      <c r="I327" s="10"/>
      <c r="J327" s="10"/>
      <c r="K327" s="10"/>
      <c r="L327" s="10"/>
      <c r="M327" s="10"/>
      <c r="N327" s="10">
        <f>IF(AND($AO$24=4,$AM$24&lt;&gt;"",$BE$24&lt;&gt;"UD"),ABS($BC$24),0)</f>
        <v>0</v>
      </c>
      <c r="O327" s="10"/>
      <c r="P327" s="10"/>
      <c r="Q327" s="10"/>
      <c r="R327" s="10"/>
      <c r="S327" s="10"/>
      <c r="T327" s="10">
        <f>IF(AND($AO$37=4,$AM$37&lt;&gt;"",$BE$37&lt;&gt;"UD"),ABS($BC$37),0)</f>
        <v>0</v>
      </c>
      <c r="U327" s="10"/>
      <c r="V327" s="77"/>
      <c r="W327" s="77"/>
      <c r="X327" s="77"/>
      <c r="Y327" s="77"/>
      <c r="Z327" s="77"/>
      <c r="AA327" s="10"/>
      <c r="AB327" s="10"/>
      <c r="AC327" s="10">
        <f>IF(AND($I$24=4,$G$24&lt;&gt;"",$Z$24="UD"),ABS($X$24),0)</f>
        <v>0</v>
      </c>
      <c r="AD327" s="10"/>
      <c r="AE327" s="77"/>
      <c r="AF327" s="77"/>
      <c r="AG327" s="10"/>
      <c r="AH327" s="10"/>
      <c r="AI327" s="10">
        <f>IF(AND($I$44=4,$G$44&lt;&gt;"",$Z$44="UD"),ABS($X$44),0)</f>
        <v>0</v>
      </c>
      <c r="AJ327" s="10"/>
      <c r="AK327" s="10"/>
      <c r="AL327" s="10"/>
      <c r="AM327" s="10"/>
      <c r="AN327" s="10">
        <f>IF(AND($AO$23=4,$AM$23&lt;&gt;"",$BE$23="UD"),ABS($BC$23),0)</f>
        <v>0</v>
      </c>
      <c r="AO327" s="10"/>
      <c r="AP327" s="10"/>
      <c r="AQ327" s="10"/>
      <c r="AR327" s="10">
        <f>IF(AND($AO$37=4,$AM$37&lt;&gt;"",$BE$37="UD"),ABS($BC$37),0)</f>
        <v>0</v>
      </c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88"/>
      <c r="BO327" s="88"/>
      <c r="BP327" s="88"/>
      <c r="BQ327" s="88"/>
      <c r="BR327" s="88"/>
      <c r="BS327" s="88"/>
      <c r="BT327" s="88"/>
      <c r="BU327" s="88"/>
      <c r="BV327" s="88"/>
      <c r="BW327" s="88"/>
      <c r="BX327" s="88"/>
      <c r="BY327" s="88"/>
      <c r="BZ327" s="88"/>
      <c r="CA327" s="88"/>
      <c r="CB327" s="88"/>
      <c r="CC327" s="88"/>
      <c r="CD327" s="88"/>
      <c r="CE327" s="88"/>
      <c r="CF327" s="88"/>
    </row>
    <row r="328" spans="1:84" s="15" customFormat="1" ht="11.25" hidden="1" customHeight="1" x14ac:dyDescent="0.2">
      <c r="A328" s="10">
        <f>IF(AND($I$25=4,$G$25&lt;&gt;"",$Z$25&lt;&gt;"UD"),ABS($X$25),0)</f>
        <v>0</v>
      </c>
      <c r="B328" s="10"/>
      <c r="C328" s="10"/>
      <c r="D328" s="10"/>
      <c r="E328" s="10"/>
      <c r="F328" s="10"/>
      <c r="G328" s="10"/>
      <c r="H328" s="10">
        <f>IF(AND($I$46=4,$G$46&lt;&gt;"",$Z$46&lt;&gt;"UD"),ABS($X$46),0)</f>
        <v>0</v>
      </c>
      <c r="I328" s="10"/>
      <c r="J328" s="10"/>
      <c r="K328" s="10"/>
      <c r="L328" s="10"/>
      <c r="M328" s="10"/>
      <c r="N328" s="10">
        <f>IF(AND($AO$25=4,$AM$25&lt;&gt;"",$BE$25&lt;&gt;"UD"),ABS($BC$25),0)</f>
        <v>0</v>
      </c>
      <c r="O328" s="10"/>
      <c r="P328" s="10"/>
      <c r="Q328" s="10"/>
      <c r="R328" s="10"/>
      <c r="S328" s="10"/>
      <c r="T328" s="10">
        <f>IF(AND($AO$38=4,$AM$38&lt;&gt;"",$BE$38&lt;&gt;"UD"),ABS($BC$38),0)</f>
        <v>0</v>
      </c>
      <c r="U328" s="10"/>
      <c r="V328" s="77"/>
      <c r="W328" s="77"/>
      <c r="X328" s="77"/>
      <c r="Y328" s="77"/>
      <c r="Z328" s="77"/>
      <c r="AA328" s="10"/>
      <c r="AB328" s="10"/>
      <c r="AC328" s="10">
        <f>IF(AND($I$25=4,$G$25&lt;&gt;"",$Z$25="UD"),ABS($X$25),0)</f>
        <v>0</v>
      </c>
      <c r="AD328" s="10"/>
      <c r="AE328" s="77"/>
      <c r="AF328" s="77"/>
      <c r="AG328" s="10"/>
      <c r="AH328" s="10"/>
      <c r="AI328" s="10">
        <f>IF(AND($I$45=4,$G$45&lt;&gt;"",$Z$45="UD"),ABS($X$45),0)</f>
        <v>0</v>
      </c>
      <c r="AJ328" s="10"/>
      <c r="AK328" s="10"/>
      <c r="AL328" s="10"/>
      <c r="AM328" s="10"/>
      <c r="AN328" s="10">
        <f>IF(AND($AO$24=4,$AM$24&lt;&gt;"",$BE$24="UD"),ABS($BC$24),0)</f>
        <v>0</v>
      </c>
      <c r="AO328" s="10"/>
      <c r="AP328" s="10"/>
      <c r="AQ328" s="10"/>
      <c r="AR328" s="10">
        <f>IF(AND($AO$38=4,$AM$38&lt;&gt;"",$BE$38="UD"),ABS($BC$38),0)</f>
        <v>0</v>
      </c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88"/>
      <c r="BO328" s="88"/>
      <c r="BP328" s="88"/>
      <c r="BQ328" s="88"/>
      <c r="BR328" s="88"/>
      <c r="BS328" s="88"/>
      <c r="BT328" s="88"/>
      <c r="BU328" s="88"/>
      <c r="BV328" s="88"/>
      <c r="BW328" s="88"/>
      <c r="BX328" s="88"/>
      <c r="BY328" s="88"/>
      <c r="BZ328" s="88"/>
      <c r="CA328" s="88"/>
      <c r="CB328" s="88"/>
      <c r="CC328" s="88"/>
      <c r="CD328" s="88"/>
      <c r="CE328" s="88"/>
      <c r="CF328" s="88"/>
    </row>
    <row r="329" spans="1:84" s="15" customFormat="1" ht="11.25" hidden="1" customHeight="1" x14ac:dyDescent="0.2">
      <c r="A329" s="10">
        <f>IF(AND($I$26=4,$G$26&lt;&gt;"",$Z$26&lt;&gt;"UD"),ABS($X$26),0)</f>
        <v>0</v>
      </c>
      <c r="B329" s="10"/>
      <c r="C329" s="10"/>
      <c r="D329" s="10"/>
      <c r="E329" s="10"/>
      <c r="F329" s="10"/>
      <c r="G329" s="10"/>
      <c r="H329" s="10">
        <f>IF(AND($I$47=4,$G$47&lt;&gt;"",$Z$47&lt;&gt;"UD"),ABS($X$47),0)</f>
        <v>0</v>
      </c>
      <c r="I329" s="10"/>
      <c r="J329" s="10"/>
      <c r="K329" s="10"/>
      <c r="L329" s="10"/>
      <c r="M329" s="10"/>
      <c r="N329" s="79">
        <f>SUM(N318:N328)</f>
        <v>0</v>
      </c>
      <c r="O329" s="79" t="s">
        <v>130</v>
      </c>
      <c r="P329" s="10"/>
      <c r="Q329" s="10"/>
      <c r="R329" s="10"/>
      <c r="S329" s="10"/>
      <c r="T329" s="79">
        <f>SUM(T319:T328)</f>
        <v>0</v>
      </c>
      <c r="U329" s="79" t="s">
        <v>130</v>
      </c>
      <c r="V329" s="77"/>
      <c r="W329" s="77"/>
      <c r="X329" s="77"/>
      <c r="Y329" s="77"/>
      <c r="Z329" s="77"/>
      <c r="AA329" s="10"/>
      <c r="AB329" s="10"/>
      <c r="AC329" s="10">
        <f>IF(AND($I$26=4,$G$26&lt;&gt;"",$Z$26="UD"),ABS($X$26),0)</f>
        <v>0</v>
      </c>
      <c r="AD329" s="10"/>
      <c r="AE329" s="77"/>
      <c r="AF329" s="77"/>
      <c r="AG329" s="10"/>
      <c r="AH329" s="10"/>
      <c r="AI329" s="10">
        <f>IF(AND($I$46=4,$G$46&lt;&gt;"",$Z$46="UD"),ABS($X$46),0)</f>
        <v>0</v>
      </c>
      <c r="AJ329" s="10"/>
      <c r="AK329" s="10"/>
      <c r="AL329" s="10"/>
      <c r="AM329" s="10"/>
      <c r="AN329" s="10">
        <f>IF(AND($AO$25=4,$AM$25&lt;&gt;"",$BE$25="UD"),ABS($BC$25),0)</f>
        <v>0</v>
      </c>
      <c r="AO329" s="10"/>
      <c r="AP329" s="10"/>
      <c r="AQ329" s="10"/>
      <c r="AR329" s="79">
        <f>SUM(AR319:AR328)</f>
        <v>0</v>
      </c>
      <c r="AS329" s="79" t="s">
        <v>130</v>
      </c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88"/>
      <c r="BO329" s="88"/>
      <c r="BP329" s="88"/>
      <c r="BQ329" s="88"/>
      <c r="BR329" s="88"/>
      <c r="BS329" s="88"/>
      <c r="BT329" s="88"/>
      <c r="BU329" s="88"/>
      <c r="BV329" s="88"/>
      <c r="BW329" s="88"/>
      <c r="BX329" s="88"/>
      <c r="BY329" s="88"/>
      <c r="BZ329" s="88"/>
      <c r="CA329" s="88"/>
      <c r="CB329" s="88"/>
      <c r="CC329" s="88"/>
      <c r="CD329" s="88"/>
      <c r="CE329" s="88"/>
      <c r="CF329" s="88"/>
    </row>
    <row r="330" spans="1:84" s="15" customFormat="1" ht="11.25" hidden="1" customHeight="1" x14ac:dyDescent="0.2">
      <c r="A330" s="10">
        <f>IF(AND($I$27=4,$G$27&lt;&gt;"",$Z$27&lt;&gt;"UD"),ABS($X$27),0)</f>
        <v>0</v>
      </c>
      <c r="B330" s="10"/>
      <c r="C330" s="10"/>
      <c r="D330" s="10"/>
      <c r="E330" s="10"/>
      <c r="F330" s="10"/>
      <c r="G330" s="10"/>
      <c r="H330" s="79">
        <f>SUM(H318:H329)</f>
        <v>0</v>
      </c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77"/>
      <c r="W330" s="77"/>
      <c r="X330" s="77"/>
      <c r="Y330" s="77"/>
      <c r="Z330" s="77"/>
      <c r="AA330" s="10"/>
      <c r="AB330" s="10"/>
      <c r="AC330" s="10">
        <f>IF(AND($I$27=4,$G$27&lt;&gt;"",$Z$27="UD"),ABS($X$27),0)</f>
        <v>0</v>
      </c>
      <c r="AD330" s="10"/>
      <c r="AE330" s="77"/>
      <c r="AF330" s="77"/>
      <c r="AG330" s="10"/>
      <c r="AH330" s="10"/>
      <c r="AI330" s="10">
        <f>IF(AND($I$47=4,$G$47&lt;&gt;"",$Z$47="UD"),ABS($X$47),0)</f>
        <v>0</v>
      </c>
      <c r="AJ330" s="49"/>
      <c r="AK330" s="10"/>
      <c r="AL330" s="10"/>
      <c r="AM330" s="10"/>
      <c r="AN330" s="79">
        <f>SUM(AN319:AN329)</f>
        <v>0</v>
      </c>
      <c r="AO330" s="79" t="s">
        <v>130</v>
      </c>
      <c r="AP330" s="79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88"/>
      <c r="BO330" s="88"/>
      <c r="BP330" s="88"/>
      <c r="BQ330" s="88"/>
      <c r="BR330" s="88"/>
      <c r="BS330" s="88"/>
      <c r="BT330" s="88"/>
      <c r="BU330" s="88"/>
      <c r="BV330" s="88"/>
      <c r="BW330" s="88"/>
      <c r="BX330" s="88"/>
      <c r="BY330" s="88"/>
      <c r="BZ330" s="88"/>
      <c r="CA330" s="88"/>
      <c r="CB330" s="88"/>
      <c r="CC330" s="88"/>
      <c r="CD330" s="88"/>
      <c r="CE330" s="88"/>
      <c r="CF330" s="88"/>
    </row>
    <row r="331" spans="1:84" s="15" customFormat="1" ht="11.25" hidden="1" customHeight="1" x14ac:dyDescent="0.2">
      <c r="A331" s="10">
        <f>IF(AND($I$28=4,$G$28&lt;&gt;"",$Z$28&lt;&gt;"UD"),ABS($X$28),0)</f>
        <v>0</v>
      </c>
      <c r="B331" s="10"/>
      <c r="C331" s="10"/>
      <c r="D331" s="10"/>
      <c r="E331" s="10"/>
      <c r="F331" s="10"/>
      <c r="G331" s="10"/>
      <c r="H331" s="10"/>
      <c r="I331" s="79" t="s">
        <v>130</v>
      </c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77"/>
      <c r="W331" s="77"/>
      <c r="X331" s="77"/>
      <c r="Y331" s="77"/>
      <c r="Z331" s="77"/>
      <c r="AA331" s="10"/>
      <c r="AB331" s="10"/>
      <c r="AC331" s="10">
        <f>IF(AND($I$28=4,$G$28&lt;&gt;"",$Z$28="UD"),ABS($X$28),0)</f>
        <v>0</v>
      </c>
      <c r="AD331" s="10"/>
      <c r="AE331" s="77"/>
      <c r="AF331" s="77"/>
      <c r="AG331" s="10"/>
      <c r="AH331" s="10"/>
      <c r="AI331" s="79">
        <f>SUM(AI319:AI330)</f>
        <v>0</v>
      </c>
      <c r="AJ331" s="79" t="s">
        <v>130</v>
      </c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88"/>
      <c r="BO331" s="88"/>
      <c r="BP331" s="88"/>
      <c r="BQ331" s="88"/>
      <c r="BR331" s="88"/>
      <c r="BS331" s="88"/>
      <c r="BT331" s="88"/>
      <c r="BU331" s="88"/>
      <c r="BV331" s="88"/>
      <c r="BW331" s="88"/>
      <c r="BX331" s="88"/>
      <c r="BY331" s="88"/>
      <c r="BZ331" s="88"/>
      <c r="CA331" s="88"/>
      <c r="CB331" s="88"/>
      <c r="CC331" s="88"/>
      <c r="CD331" s="88"/>
      <c r="CE331" s="88"/>
      <c r="CF331" s="88"/>
    </row>
    <row r="332" spans="1:84" s="15" customFormat="1" ht="11.25" hidden="1" customHeight="1" x14ac:dyDescent="0.2">
      <c r="A332" s="10">
        <f>IF(AND($I$29=4,$G$29&lt;&gt;"",$Z$29&lt;&gt;"UD"),ABS($X$29),0)</f>
        <v>0</v>
      </c>
      <c r="B332" s="84"/>
      <c r="C332" s="84"/>
      <c r="D332" s="84"/>
      <c r="E332" s="84"/>
      <c r="F332" s="84"/>
      <c r="G332" s="84"/>
      <c r="H332" s="84"/>
      <c r="I332" s="10"/>
      <c r="J332" s="10"/>
      <c r="K332" s="10"/>
      <c r="L332" s="10"/>
      <c r="M332" s="84"/>
      <c r="N332" s="84"/>
      <c r="O332" s="84"/>
      <c r="P332" s="84"/>
      <c r="Q332" s="84"/>
      <c r="R332" s="10"/>
      <c r="S332" s="10"/>
      <c r="T332" s="10"/>
      <c r="U332" s="10"/>
      <c r="V332" s="77"/>
      <c r="W332" s="77"/>
      <c r="X332" s="77"/>
      <c r="Y332" s="77"/>
      <c r="Z332" s="77"/>
      <c r="AA332" s="10"/>
      <c r="AB332" s="10"/>
      <c r="AC332" s="10">
        <f>IF(AND($I$29=4,$G$29&lt;&gt;"",$Z$29="UD"),ABS($X$29),0)</f>
        <v>0</v>
      </c>
      <c r="AD332" s="10"/>
      <c r="AE332" s="77"/>
      <c r="AF332" s="77"/>
      <c r="AG332" s="10"/>
      <c r="AH332" s="10"/>
      <c r="AI332" s="10"/>
      <c r="AJ332" s="49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84"/>
      <c r="BH332" s="84"/>
      <c r="BI332" s="10"/>
      <c r="BJ332" s="10"/>
      <c r="BK332" s="10"/>
      <c r="BL332" s="10"/>
      <c r="BM332" s="10"/>
      <c r="BN332" s="87"/>
      <c r="BO332" s="88"/>
      <c r="BP332" s="88"/>
      <c r="BQ332" s="88"/>
      <c r="BR332" s="88"/>
      <c r="BS332" s="88"/>
      <c r="BT332" s="88"/>
      <c r="BU332" s="88"/>
      <c r="BV332" s="88"/>
      <c r="BW332" s="88"/>
      <c r="BX332" s="88"/>
      <c r="BY332" s="88"/>
      <c r="BZ332" s="88"/>
      <c r="CA332" s="88"/>
      <c r="CB332" s="88"/>
      <c r="CC332" s="88"/>
      <c r="CD332" s="88"/>
      <c r="CE332" s="88"/>
      <c r="CF332" s="88"/>
    </row>
    <row r="333" spans="1:84" s="15" customFormat="1" ht="11.25" hidden="1" customHeight="1" x14ac:dyDescent="0.2">
      <c r="A333" s="84">
        <f>IF(AND($I$30=4,$G$30&lt;&gt;"",$Z$30&lt;&gt;"UD"),ABS($X$30),0)</f>
        <v>0</v>
      </c>
      <c r="B333" s="84"/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9"/>
      <c r="W333" s="89"/>
      <c r="X333" s="89"/>
      <c r="Y333" s="89"/>
      <c r="Z333" s="89"/>
      <c r="AA333" s="84"/>
      <c r="AB333" s="84"/>
      <c r="AC333" s="84">
        <f>IF(AND($I$30=4,$G$30&lt;&gt;"",$Z$30="UD"),ABS($X$30),0)</f>
        <v>0</v>
      </c>
      <c r="AD333" s="84"/>
      <c r="AE333" s="89"/>
      <c r="AF333" s="89"/>
      <c r="AG333" s="84"/>
      <c r="AH333" s="84"/>
      <c r="AI333" s="84"/>
      <c r="AJ333" s="90"/>
      <c r="AK333" s="84"/>
      <c r="AL333" s="84"/>
      <c r="AM333" s="84"/>
      <c r="AN333" s="84"/>
      <c r="AO333" s="84"/>
      <c r="AP333" s="84"/>
      <c r="AQ333" s="84"/>
      <c r="AR333" s="84"/>
      <c r="AS333" s="84"/>
      <c r="AT333" s="84"/>
      <c r="AU333" s="84"/>
      <c r="AV333" s="84"/>
      <c r="AW333" s="84"/>
      <c r="AX333" s="84"/>
      <c r="AY333" s="84"/>
      <c r="AZ333" s="84"/>
      <c r="BA333" s="84"/>
      <c r="BB333" s="84"/>
      <c r="BC333" s="84"/>
      <c r="BD333" s="84"/>
      <c r="BE333" s="84"/>
      <c r="BF333" s="84"/>
      <c r="BG333" s="84"/>
      <c r="BH333" s="84"/>
      <c r="BI333" s="84"/>
      <c r="BJ333" s="84"/>
      <c r="BK333" s="84"/>
      <c r="BL333" s="84"/>
      <c r="BM333" s="84"/>
      <c r="BN333" s="88"/>
      <c r="BO333" s="88"/>
      <c r="BP333" s="88"/>
      <c r="BQ333" s="88"/>
      <c r="BR333" s="88"/>
      <c r="BS333" s="88"/>
      <c r="BT333" s="88"/>
      <c r="BU333" s="88"/>
      <c r="BV333" s="88"/>
      <c r="BW333" s="88"/>
      <c r="BX333" s="88"/>
      <c r="BY333" s="88"/>
      <c r="BZ333" s="88"/>
      <c r="CA333" s="88"/>
      <c r="CB333" s="88"/>
      <c r="CC333" s="88"/>
      <c r="CD333" s="88"/>
      <c r="CE333" s="88"/>
      <c r="CF333" s="88"/>
    </row>
    <row r="334" spans="1:84" s="15" customFormat="1" ht="11.25" hidden="1" customHeight="1" x14ac:dyDescent="0.2">
      <c r="A334" s="84">
        <f>IF(AND($I$31=4,$G$31&lt;&gt;"",$Z$31&lt;&gt;"UD"),ABS($X$31),0)</f>
        <v>0</v>
      </c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9"/>
      <c r="W334" s="89"/>
      <c r="X334" s="89"/>
      <c r="Y334" s="89"/>
      <c r="Z334" s="89"/>
      <c r="AA334" s="84"/>
      <c r="AB334" s="84"/>
      <c r="AC334" s="84">
        <f>IF(AND($I$31=4,$G$31&lt;&gt;"",$Z$31="UD"),ABS($X$31),0)</f>
        <v>0</v>
      </c>
      <c r="AD334" s="84"/>
      <c r="AE334" s="89"/>
      <c r="AF334" s="89"/>
      <c r="AG334" s="84"/>
      <c r="AH334" s="84"/>
      <c r="AI334" s="84"/>
      <c r="AJ334" s="90"/>
      <c r="AK334" s="84"/>
      <c r="AL334" s="84"/>
      <c r="AM334" s="84"/>
      <c r="AN334" s="84"/>
      <c r="AO334" s="84"/>
      <c r="AP334" s="84"/>
      <c r="AQ334" s="84"/>
      <c r="AR334" s="84"/>
      <c r="AS334" s="84"/>
      <c r="AT334" s="84"/>
      <c r="AU334" s="84"/>
      <c r="AV334" s="84"/>
      <c r="AW334" s="84"/>
      <c r="AX334" s="84"/>
      <c r="AY334" s="84"/>
      <c r="AZ334" s="84"/>
      <c r="BA334" s="84"/>
      <c r="BB334" s="84"/>
      <c r="BC334" s="84"/>
      <c r="BD334" s="84"/>
      <c r="BE334" s="84"/>
      <c r="BF334" s="84"/>
      <c r="BG334" s="84"/>
      <c r="BH334" s="84"/>
      <c r="BI334" s="84"/>
      <c r="BJ334" s="84"/>
      <c r="BK334" s="84"/>
      <c r="BL334" s="84"/>
      <c r="BM334" s="84"/>
      <c r="BN334" s="88"/>
      <c r="BO334" s="88"/>
      <c r="BP334" s="88"/>
      <c r="BQ334" s="88"/>
      <c r="BR334" s="88"/>
      <c r="BS334" s="88"/>
      <c r="BT334" s="88"/>
      <c r="BU334" s="88"/>
      <c r="BV334" s="88"/>
      <c r="BW334" s="88"/>
      <c r="BX334" s="88"/>
      <c r="BY334" s="88"/>
      <c r="BZ334" s="88"/>
      <c r="CA334" s="88"/>
      <c r="CB334" s="88"/>
      <c r="CC334" s="88"/>
      <c r="CD334" s="88"/>
      <c r="CE334" s="88"/>
      <c r="CF334" s="88"/>
    </row>
    <row r="335" spans="1:84" s="15" customFormat="1" ht="11.25" hidden="1" customHeight="1" x14ac:dyDescent="0.2">
      <c r="A335" s="10">
        <f>IF(AND($I$14=4,$G$14&lt;&gt;"",$Z$14&lt;&gt;"UD"),ABS($X$14),0)</f>
        <v>0</v>
      </c>
      <c r="B335" s="10"/>
      <c r="C335" s="10"/>
      <c r="D335" s="10"/>
      <c r="E335" s="10"/>
      <c r="F335" s="10"/>
      <c r="G335" s="10"/>
      <c r="H335" s="10"/>
      <c r="I335" s="84"/>
      <c r="J335" s="84"/>
      <c r="K335" s="84"/>
      <c r="L335" s="84"/>
      <c r="M335" s="10"/>
      <c r="N335" s="10"/>
      <c r="O335" s="10"/>
      <c r="P335" s="10"/>
      <c r="Q335" s="10"/>
      <c r="R335" s="84"/>
      <c r="S335" s="84"/>
      <c r="T335" s="84"/>
      <c r="U335" s="84"/>
      <c r="V335" s="89"/>
      <c r="W335" s="89"/>
      <c r="X335" s="89"/>
      <c r="Y335" s="89"/>
      <c r="Z335" s="89"/>
      <c r="AA335" s="84"/>
      <c r="AB335" s="84"/>
      <c r="AC335" s="10">
        <f>IF(AND($I$14=4,$G$14&lt;&gt;"",$Z$14="UD"),ABS($X$14),0)</f>
        <v>0</v>
      </c>
      <c r="AE335" s="97"/>
      <c r="AF335" s="89"/>
      <c r="AG335" s="84"/>
      <c r="AH335" s="84"/>
      <c r="AI335" s="84"/>
      <c r="AJ335" s="90"/>
      <c r="AK335" s="84"/>
      <c r="AL335" s="84"/>
      <c r="AM335" s="84"/>
      <c r="AN335" s="84"/>
      <c r="AO335" s="84"/>
      <c r="AP335" s="84"/>
      <c r="AQ335" s="84"/>
      <c r="AR335" s="84"/>
      <c r="AS335" s="84"/>
      <c r="AT335" s="84"/>
      <c r="AU335" s="84"/>
      <c r="AV335" s="84"/>
      <c r="AW335" s="84"/>
      <c r="AX335" s="84"/>
      <c r="AY335" s="84"/>
      <c r="AZ335" s="84"/>
      <c r="BA335" s="84"/>
      <c r="BB335" s="84"/>
      <c r="BC335" s="84"/>
      <c r="BD335" s="84"/>
      <c r="BE335" s="84"/>
      <c r="BF335" s="84"/>
      <c r="BG335" s="10"/>
      <c r="BH335" s="10"/>
      <c r="BI335" s="84"/>
      <c r="BJ335" s="84"/>
      <c r="BK335" s="84"/>
      <c r="BL335" s="84"/>
      <c r="BM335" s="84"/>
      <c r="BN335" s="88"/>
      <c r="BO335" s="88"/>
      <c r="BP335" s="88"/>
      <c r="BQ335" s="88"/>
      <c r="BR335" s="88"/>
      <c r="BS335" s="88"/>
      <c r="BT335" s="88"/>
      <c r="BU335" s="88"/>
      <c r="BV335" s="88"/>
      <c r="BW335" s="88"/>
      <c r="BX335" s="88"/>
      <c r="BY335" s="88"/>
      <c r="BZ335" s="88"/>
      <c r="CA335" s="88"/>
      <c r="CB335" s="88"/>
      <c r="CC335" s="88"/>
      <c r="CD335" s="88"/>
      <c r="CE335" s="88"/>
      <c r="CF335" s="88"/>
    </row>
    <row r="336" spans="1:84" s="15" customFormat="1" ht="11.25" hidden="1" customHeight="1" x14ac:dyDescent="0.2">
      <c r="A336" s="10">
        <f>IF(AND($I$15=4,$G$15&lt;&gt;"",$Z$15&lt;&gt;"UD"),ABS($X$15),0)</f>
        <v>0</v>
      </c>
      <c r="B336" s="92" t="s">
        <v>130</v>
      </c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77"/>
      <c r="W336" s="77"/>
      <c r="X336" s="77"/>
      <c r="Y336" s="77"/>
      <c r="Z336" s="77"/>
      <c r="AA336" s="77"/>
      <c r="AB336" s="77"/>
      <c r="AC336" s="10">
        <f>IF(AND($I$15=4,$G$15&lt;&gt;"",$Z$15="UD"),ABS($X$15),0)</f>
        <v>0</v>
      </c>
      <c r="AD336" s="10"/>
      <c r="AE336" s="77"/>
      <c r="AF336" s="77"/>
      <c r="AG336" s="10"/>
      <c r="AH336" s="10"/>
      <c r="AI336" s="10"/>
      <c r="AJ336" s="49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88"/>
      <c r="BO336" s="88"/>
      <c r="BP336" s="88"/>
      <c r="BQ336" s="88"/>
      <c r="BR336" s="88"/>
      <c r="BS336" s="88"/>
      <c r="BT336" s="88"/>
      <c r="BU336" s="88"/>
      <c r="BV336" s="88"/>
      <c r="BW336" s="88"/>
      <c r="BX336" s="88"/>
      <c r="BY336" s="88"/>
      <c r="BZ336" s="88"/>
      <c r="CA336" s="88"/>
      <c r="CB336" s="88"/>
      <c r="CC336" s="88"/>
      <c r="CD336" s="88"/>
      <c r="CE336" s="88"/>
      <c r="CF336" s="88"/>
    </row>
    <row r="337" spans="1:84" s="15" customFormat="1" ht="11.25" hidden="1" customHeight="1" x14ac:dyDescent="0.2">
      <c r="A337" s="92">
        <f>SUM(A319:A336)</f>
        <v>0</v>
      </c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77"/>
      <c r="W337" s="77"/>
      <c r="X337" s="77"/>
      <c r="Y337" s="77"/>
      <c r="Z337" s="77"/>
      <c r="AA337" s="77"/>
      <c r="AB337" s="77"/>
      <c r="AC337" s="92">
        <f>SUM(AC319:AC336)</f>
        <v>0</v>
      </c>
      <c r="AD337" s="92" t="s">
        <v>130</v>
      </c>
      <c r="AE337" s="77"/>
      <c r="AF337" s="77"/>
      <c r="AG337" s="10"/>
      <c r="AH337" s="10"/>
      <c r="AI337" s="10"/>
      <c r="AJ337" s="49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88"/>
      <c r="BO337" s="88"/>
      <c r="BP337" s="88"/>
      <c r="BQ337" s="88"/>
      <c r="BR337" s="88"/>
      <c r="BS337" s="88"/>
      <c r="BT337" s="88"/>
      <c r="BU337" s="88"/>
      <c r="BV337" s="88"/>
      <c r="BW337" s="88"/>
      <c r="BX337" s="88"/>
      <c r="BY337" s="88"/>
      <c r="BZ337" s="88"/>
      <c r="CA337" s="88"/>
      <c r="CB337" s="88"/>
      <c r="CC337" s="88"/>
      <c r="CD337" s="88"/>
      <c r="CE337" s="88"/>
      <c r="CF337" s="88"/>
    </row>
    <row r="338" spans="1:84" s="15" customFormat="1" ht="11.25" hidden="1" customHeight="1" x14ac:dyDescent="0.2">
      <c r="A338" s="10"/>
      <c r="B338" s="77" t="s">
        <v>143</v>
      </c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77"/>
      <c r="W338" s="77"/>
      <c r="X338" s="77"/>
      <c r="Y338" s="77"/>
      <c r="Z338" s="77"/>
      <c r="AA338" s="77"/>
      <c r="AB338" s="77"/>
      <c r="AC338" s="77"/>
      <c r="AD338" s="77"/>
      <c r="AE338" s="77"/>
      <c r="AF338" s="77"/>
      <c r="AG338" s="10"/>
      <c r="AH338" s="10"/>
      <c r="AI338" s="10"/>
      <c r="AJ338" s="49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88"/>
      <c r="BO338" s="88"/>
      <c r="BP338" s="88"/>
      <c r="BQ338" s="88"/>
      <c r="BR338" s="88"/>
      <c r="BS338" s="88"/>
      <c r="BT338" s="88"/>
      <c r="BU338" s="88"/>
      <c r="BV338" s="88"/>
      <c r="BW338" s="88"/>
      <c r="BX338" s="88"/>
      <c r="BY338" s="88"/>
      <c r="BZ338" s="88"/>
      <c r="CA338" s="88"/>
      <c r="CB338" s="88"/>
      <c r="CC338" s="88"/>
      <c r="CD338" s="88"/>
      <c r="CE338" s="88"/>
      <c r="CF338" s="88"/>
    </row>
    <row r="339" spans="1:84" s="15" customFormat="1" ht="11.25" hidden="1" customHeight="1" x14ac:dyDescent="0.2">
      <c r="A339" s="10">
        <f>A337+H330+N329+T329+Y319</f>
        <v>0</v>
      </c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86"/>
      <c r="W339" s="77"/>
      <c r="X339" s="77"/>
      <c r="Y339" s="77"/>
      <c r="Z339" s="77"/>
      <c r="AA339" s="77"/>
      <c r="AB339" s="77"/>
      <c r="AC339" s="10">
        <f>AC337+AI331+AN330+AR329+AW319</f>
        <v>0</v>
      </c>
      <c r="AD339" s="77" t="s">
        <v>143</v>
      </c>
      <c r="AE339" s="10"/>
      <c r="AF339" s="77"/>
      <c r="AG339" s="10"/>
      <c r="AH339" s="10"/>
      <c r="AI339" s="10"/>
      <c r="AJ339" s="49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83"/>
      <c r="BG339" s="10"/>
      <c r="BH339" s="10"/>
      <c r="BI339" s="10"/>
      <c r="BJ339" s="10"/>
      <c r="BK339" s="10"/>
      <c r="BL339" s="10"/>
      <c r="BM339" s="10"/>
      <c r="BN339" s="88"/>
      <c r="BO339" s="88"/>
      <c r="BP339" s="88"/>
      <c r="BQ339" s="88"/>
      <c r="BR339" s="88"/>
      <c r="BS339" s="88"/>
      <c r="BT339" s="88"/>
      <c r="BU339" s="88"/>
      <c r="BV339" s="88"/>
      <c r="BW339" s="88"/>
      <c r="BX339" s="88"/>
      <c r="BY339" s="88"/>
      <c r="BZ339" s="88"/>
      <c r="CA339" s="88"/>
      <c r="CB339" s="88"/>
      <c r="CC339" s="88"/>
      <c r="CD339" s="88"/>
      <c r="CE339" s="88"/>
      <c r="CF339" s="88"/>
    </row>
    <row r="340" spans="1:84" s="15" customFormat="1" ht="11.25" hidden="1" customHeight="1" x14ac:dyDescent="0.2">
      <c r="A340" s="10"/>
      <c r="B340" s="10"/>
      <c r="C340" s="10"/>
      <c r="D340" s="10">
        <f>A337+AC337</f>
        <v>0</v>
      </c>
      <c r="E340" s="10"/>
      <c r="F340" s="10"/>
      <c r="G340" s="10" t="s">
        <v>5</v>
      </c>
      <c r="H340" s="10">
        <f>AC339</f>
        <v>0</v>
      </c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77"/>
      <c r="W340" s="77"/>
      <c r="X340" s="77"/>
      <c r="Y340" s="77"/>
      <c r="Z340" s="77"/>
      <c r="AA340" s="77"/>
      <c r="AB340" s="77"/>
      <c r="AC340" s="77"/>
      <c r="AD340" s="77"/>
      <c r="AE340" s="77"/>
      <c r="AF340" s="77"/>
      <c r="AG340" s="10"/>
      <c r="AH340" s="10"/>
      <c r="AI340" s="10"/>
      <c r="AJ340" s="49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88"/>
      <c r="BO340" s="88"/>
      <c r="BP340" s="88"/>
      <c r="BQ340" s="88"/>
      <c r="BR340" s="88"/>
      <c r="BS340" s="88"/>
      <c r="BT340" s="88"/>
      <c r="BU340" s="88"/>
      <c r="BV340" s="88"/>
      <c r="BW340" s="88"/>
      <c r="BX340" s="88"/>
      <c r="BY340" s="88"/>
      <c r="BZ340" s="88"/>
      <c r="CA340" s="88"/>
      <c r="CB340" s="88"/>
      <c r="CC340" s="88"/>
      <c r="CD340" s="88"/>
      <c r="CE340" s="88"/>
      <c r="CF340" s="88"/>
    </row>
    <row r="341" spans="1:84" s="15" customFormat="1" ht="11.25" hidden="1" customHeight="1" x14ac:dyDescent="0.2">
      <c r="A341" s="10" t="s">
        <v>120</v>
      </c>
      <c r="B341" s="10"/>
      <c r="C341" s="10"/>
      <c r="D341" s="10">
        <f>H330+AI331</f>
        <v>0</v>
      </c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77"/>
      <c r="W341" s="77"/>
      <c r="X341" s="77"/>
      <c r="Y341" s="77"/>
      <c r="Z341" s="77"/>
      <c r="AA341" s="77"/>
      <c r="AB341" s="77"/>
      <c r="AC341" s="77"/>
      <c r="AD341" s="77"/>
      <c r="AE341" s="77"/>
      <c r="AF341" s="77"/>
      <c r="AG341" s="10"/>
      <c r="AH341" s="10"/>
      <c r="AI341" s="10"/>
      <c r="AJ341" s="49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88"/>
      <c r="BO341" s="88"/>
      <c r="BP341" s="88"/>
      <c r="BQ341" s="88"/>
      <c r="BR341" s="88"/>
      <c r="BS341" s="88"/>
      <c r="BT341" s="88"/>
      <c r="BU341" s="88"/>
      <c r="BV341" s="88"/>
      <c r="BW341" s="88"/>
      <c r="BX341" s="88"/>
      <c r="BY341" s="88"/>
      <c r="BZ341" s="88"/>
      <c r="CA341" s="88"/>
      <c r="CB341" s="88"/>
      <c r="CC341" s="88"/>
      <c r="CD341" s="88"/>
      <c r="CE341" s="88"/>
      <c r="CF341" s="88"/>
    </row>
    <row r="342" spans="1:84" s="15" customFormat="1" ht="12" hidden="1" customHeight="1" x14ac:dyDescent="0.2">
      <c r="A342" s="10" t="s">
        <v>121</v>
      </c>
      <c r="B342" s="10"/>
      <c r="C342" s="10"/>
      <c r="D342" s="10">
        <f>N329+AN330</f>
        <v>0</v>
      </c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77"/>
      <c r="W342" s="77"/>
      <c r="X342" s="77"/>
      <c r="Y342" s="77"/>
      <c r="Z342" s="77"/>
      <c r="AA342" s="77"/>
      <c r="AB342" s="77"/>
      <c r="AC342" s="77"/>
      <c r="AD342" s="77"/>
      <c r="AE342" s="77"/>
      <c r="AF342" s="77"/>
      <c r="AG342" s="10"/>
      <c r="AH342" s="10"/>
      <c r="AI342" s="10"/>
      <c r="AJ342" s="49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88"/>
      <c r="BO342" s="88"/>
      <c r="BP342" s="88"/>
      <c r="BQ342" s="88"/>
      <c r="BR342" s="88"/>
      <c r="BS342" s="88"/>
      <c r="BT342" s="88"/>
      <c r="BU342" s="88"/>
      <c r="BV342" s="88"/>
      <c r="BW342" s="88"/>
      <c r="BX342" s="88"/>
      <c r="BY342" s="88"/>
      <c r="BZ342" s="88"/>
      <c r="CA342" s="88"/>
      <c r="CB342" s="88"/>
      <c r="CC342" s="88"/>
      <c r="CD342" s="88"/>
      <c r="CE342" s="88"/>
      <c r="CF342" s="88"/>
    </row>
    <row r="343" spans="1:84" s="15" customFormat="1" ht="11.25" hidden="1" customHeight="1" x14ac:dyDescent="0.2">
      <c r="A343" s="10" t="s">
        <v>138</v>
      </c>
      <c r="B343" s="10"/>
      <c r="C343" s="10"/>
      <c r="D343" s="10">
        <f>Y319+AW319</f>
        <v>0</v>
      </c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77"/>
      <c r="W343" s="77"/>
      <c r="X343" s="77"/>
      <c r="Y343" s="77"/>
      <c r="Z343" s="77"/>
      <c r="AA343" s="77"/>
      <c r="AB343" s="77"/>
      <c r="AC343" s="77"/>
      <c r="AD343" s="77"/>
      <c r="AE343" s="77"/>
      <c r="AF343" s="77"/>
      <c r="AG343" s="10"/>
      <c r="AH343" s="10"/>
      <c r="AI343" s="10"/>
      <c r="AJ343" s="49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88"/>
      <c r="BO343" s="88"/>
      <c r="BP343" s="88"/>
      <c r="BQ343" s="88"/>
      <c r="BR343" s="88"/>
      <c r="BS343" s="88"/>
      <c r="BT343" s="88"/>
      <c r="BU343" s="88"/>
      <c r="BV343" s="88"/>
      <c r="BW343" s="88"/>
      <c r="BX343" s="88"/>
      <c r="BY343" s="88"/>
      <c r="BZ343" s="88"/>
      <c r="CA343" s="88"/>
      <c r="CB343" s="88"/>
      <c r="CC343" s="88"/>
      <c r="CD343" s="88"/>
      <c r="CE343" s="88"/>
      <c r="CF343" s="88"/>
    </row>
    <row r="344" spans="1:84" s="15" customFormat="1" ht="11.25" hidden="1" customHeight="1" x14ac:dyDescent="0.2">
      <c r="A344" s="10" t="s">
        <v>1086</v>
      </c>
      <c r="B344" s="10"/>
      <c r="C344" s="10"/>
      <c r="D344" s="10">
        <f>T329+AR329</f>
        <v>0</v>
      </c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77"/>
      <c r="W344" s="77"/>
      <c r="X344" s="77"/>
      <c r="Y344" s="77"/>
      <c r="Z344" s="77"/>
      <c r="AA344" s="77"/>
      <c r="AB344" s="77"/>
      <c r="AC344" s="77"/>
      <c r="AD344" s="77"/>
      <c r="AE344" s="77"/>
      <c r="AF344" s="77"/>
      <c r="AG344" s="10"/>
      <c r="AH344" s="10"/>
      <c r="AI344" s="10"/>
      <c r="AJ344" s="49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88"/>
      <c r="BO344" s="88"/>
      <c r="BP344" s="88"/>
      <c r="BQ344" s="88"/>
      <c r="BR344" s="88"/>
      <c r="BS344" s="88"/>
      <c r="BT344" s="88"/>
      <c r="BU344" s="88"/>
      <c r="BV344" s="88"/>
      <c r="BW344" s="88"/>
      <c r="BX344" s="88"/>
      <c r="BY344" s="88"/>
      <c r="BZ344" s="88"/>
      <c r="CA344" s="88"/>
      <c r="CB344" s="88"/>
      <c r="CC344" s="88"/>
      <c r="CD344" s="88"/>
      <c r="CE344" s="88"/>
      <c r="CF344" s="88"/>
    </row>
    <row r="345" spans="1:84" s="15" customFormat="1" ht="11.25" hidden="1" customHeight="1" x14ac:dyDescent="0.2">
      <c r="A345" s="10" t="s">
        <v>139</v>
      </c>
      <c r="B345" s="81" t="s">
        <v>143</v>
      </c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77"/>
      <c r="W345" s="77"/>
      <c r="X345" s="77"/>
      <c r="Y345" s="77"/>
      <c r="Z345" s="77"/>
      <c r="AA345" s="77"/>
      <c r="AB345" s="77"/>
      <c r="AC345" s="77"/>
      <c r="AD345" s="77"/>
      <c r="AE345" s="77"/>
      <c r="AF345" s="77"/>
      <c r="AG345" s="10"/>
      <c r="AH345" s="10"/>
      <c r="AI345" s="10"/>
      <c r="AJ345" s="49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88"/>
      <c r="BO345" s="88"/>
      <c r="BP345" s="88"/>
      <c r="BQ345" s="88"/>
      <c r="BR345" s="88"/>
      <c r="BS345" s="88"/>
      <c r="BT345" s="88"/>
      <c r="BU345" s="88"/>
      <c r="BV345" s="88"/>
      <c r="BW345" s="88"/>
      <c r="BX345" s="88"/>
      <c r="BY345" s="88"/>
      <c r="BZ345" s="88"/>
      <c r="CA345" s="88"/>
      <c r="CB345" s="88"/>
      <c r="CC345" s="88"/>
      <c r="CD345" s="88"/>
      <c r="CE345" s="88"/>
      <c r="CF345" s="88"/>
    </row>
    <row r="346" spans="1:84" s="15" customFormat="1" ht="11.25" hidden="1" customHeight="1" x14ac:dyDescent="0.2">
      <c r="A346" s="81">
        <f>A339+AC339</f>
        <v>0</v>
      </c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77"/>
      <c r="W346" s="77"/>
      <c r="X346" s="77"/>
      <c r="Y346" s="77"/>
      <c r="Z346" s="77"/>
      <c r="AA346" s="77"/>
      <c r="AB346" s="77"/>
      <c r="AC346" s="77"/>
      <c r="AD346" s="77"/>
      <c r="AE346" s="77"/>
      <c r="AF346" s="77"/>
      <c r="AG346" s="10"/>
      <c r="AH346" s="10"/>
      <c r="AI346" s="10"/>
      <c r="AJ346" s="49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88"/>
      <c r="BO346" s="88"/>
      <c r="BP346" s="88"/>
      <c r="BQ346" s="88"/>
      <c r="BR346" s="88"/>
      <c r="BS346" s="88"/>
      <c r="BT346" s="88"/>
      <c r="BU346" s="88"/>
      <c r="BV346" s="88"/>
      <c r="BW346" s="88"/>
      <c r="BX346" s="88"/>
      <c r="BY346" s="88"/>
      <c r="BZ346" s="88"/>
      <c r="CA346" s="88"/>
      <c r="CB346" s="88"/>
      <c r="CC346" s="88"/>
      <c r="CD346" s="88"/>
      <c r="CE346" s="88"/>
      <c r="CF346" s="88"/>
    </row>
    <row r="347" spans="1:84" s="15" customFormat="1" ht="11.25" hidden="1" customHeight="1" x14ac:dyDescent="0.2">
      <c r="A347" s="10"/>
      <c r="B347" s="93"/>
      <c r="C347" s="93"/>
      <c r="D347" s="93"/>
      <c r="E347" s="93"/>
      <c r="F347" s="93"/>
      <c r="G347" s="93"/>
      <c r="H347" s="93"/>
      <c r="I347" s="10"/>
      <c r="J347" s="10"/>
      <c r="K347" s="10"/>
      <c r="L347" s="10"/>
      <c r="M347" s="93"/>
      <c r="N347" s="93"/>
      <c r="O347" s="93"/>
      <c r="P347" s="93"/>
      <c r="Q347" s="93"/>
      <c r="R347" s="10"/>
      <c r="S347" s="10"/>
      <c r="T347" s="10"/>
      <c r="U347" s="10"/>
      <c r="V347" s="77"/>
      <c r="W347" s="77"/>
      <c r="X347" s="77"/>
      <c r="Y347" s="77"/>
      <c r="Z347" s="77"/>
      <c r="AA347" s="77"/>
      <c r="AB347" s="77"/>
      <c r="AC347" s="77"/>
      <c r="AD347" s="77"/>
      <c r="AE347" s="77"/>
      <c r="AF347" s="77"/>
      <c r="AG347" s="10"/>
      <c r="AH347" s="10"/>
      <c r="AI347" s="10"/>
      <c r="AJ347" s="49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93"/>
      <c r="BH347" s="93"/>
      <c r="BI347" s="10"/>
      <c r="BJ347" s="10"/>
      <c r="BK347" s="10"/>
      <c r="BL347" s="10"/>
      <c r="BM347" s="10"/>
      <c r="BN347" s="88"/>
      <c r="BO347" s="88"/>
      <c r="BP347" s="88"/>
      <c r="BQ347" s="88"/>
      <c r="BR347" s="88"/>
      <c r="BS347" s="88"/>
      <c r="BT347" s="88"/>
      <c r="BU347" s="88"/>
      <c r="BV347" s="88"/>
      <c r="BW347" s="88"/>
      <c r="BX347" s="88"/>
      <c r="BY347" s="88"/>
      <c r="BZ347" s="88"/>
      <c r="CA347" s="88"/>
      <c r="CB347" s="88"/>
      <c r="CC347" s="88"/>
      <c r="CD347" s="88"/>
      <c r="CE347" s="88"/>
      <c r="CF347" s="88"/>
    </row>
    <row r="348" spans="1:84" s="15" customFormat="1" ht="11.25" hidden="1" customHeight="1" x14ac:dyDescent="0.2">
      <c r="A348" s="93"/>
      <c r="B348" s="10"/>
      <c r="C348" s="10"/>
      <c r="D348" s="10"/>
      <c r="E348" s="10"/>
      <c r="F348" s="10"/>
      <c r="G348" s="10"/>
      <c r="H348" s="10"/>
      <c r="I348" s="93"/>
      <c r="J348" s="93"/>
      <c r="K348" s="93"/>
      <c r="L348" s="93"/>
      <c r="M348" s="10"/>
      <c r="N348" s="10"/>
      <c r="O348" s="10"/>
      <c r="P348" s="10"/>
      <c r="Q348" s="10"/>
      <c r="R348" s="93"/>
      <c r="S348" s="93"/>
      <c r="T348" s="93"/>
      <c r="U348" s="93"/>
      <c r="V348" s="94"/>
      <c r="W348" s="94"/>
      <c r="X348" s="94"/>
      <c r="Y348" s="94"/>
      <c r="Z348" s="94"/>
      <c r="AA348" s="94"/>
      <c r="AB348" s="94"/>
      <c r="AC348" s="94"/>
      <c r="AD348" s="94"/>
      <c r="AE348" s="94"/>
      <c r="AF348" s="94"/>
      <c r="AG348" s="93"/>
      <c r="AH348" s="93"/>
      <c r="AI348" s="93"/>
      <c r="AJ348" s="95"/>
      <c r="AK348" s="93"/>
      <c r="AL348" s="93"/>
      <c r="AM348" s="93"/>
      <c r="AN348" s="93"/>
      <c r="AO348" s="93"/>
      <c r="AP348" s="93"/>
      <c r="AQ348" s="93"/>
      <c r="AR348" s="93"/>
      <c r="AS348" s="93"/>
      <c r="AT348" s="93"/>
      <c r="AU348" s="93"/>
      <c r="AV348" s="93"/>
      <c r="AW348" s="93"/>
      <c r="AX348" s="93"/>
      <c r="AY348" s="93"/>
      <c r="AZ348" s="93"/>
      <c r="BA348" s="93"/>
      <c r="BB348" s="93"/>
      <c r="BC348" s="93"/>
      <c r="BD348" s="93"/>
      <c r="BE348" s="93"/>
      <c r="BF348" s="93"/>
      <c r="BG348" s="10"/>
      <c r="BH348" s="10"/>
      <c r="BI348" s="93"/>
      <c r="BJ348" s="93"/>
      <c r="BK348" s="93"/>
      <c r="BL348" s="93"/>
      <c r="BM348" s="93"/>
      <c r="BN348" s="88"/>
      <c r="BO348" s="88"/>
      <c r="BP348" s="88"/>
      <c r="BQ348" s="88"/>
      <c r="BR348" s="88"/>
      <c r="BS348" s="88"/>
      <c r="BT348" s="88"/>
      <c r="BU348" s="88"/>
      <c r="BV348" s="88"/>
      <c r="BW348" s="88"/>
      <c r="BX348" s="88"/>
      <c r="BY348" s="88"/>
      <c r="BZ348" s="88"/>
      <c r="CA348" s="88"/>
      <c r="CB348" s="88"/>
      <c r="CC348" s="88"/>
      <c r="CD348" s="88"/>
      <c r="CE348" s="88"/>
      <c r="CF348" s="88"/>
    </row>
    <row r="349" spans="1:84" s="15" customFormat="1" ht="11.25" hidden="1" customHeight="1" x14ac:dyDescent="0.2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77"/>
      <c r="W349" s="77"/>
      <c r="X349" s="77"/>
      <c r="Y349" s="77"/>
      <c r="Z349" s="77"/>
      <c r="AA349" s="77"/>
      <c r="AB349" s="77"/>
      <c r="AC349" s="77"/>
      <c r="AD349" s="77"/>
      <c r="AE349" s="77"/>
      <c r="AF349" s="77"/>
      <c r="AG349" s="10"/>
      <c r="AH349" s="10"/>
      <c r="AI349" s="10"/>
      <c r="AJ349" s="49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88"/>
      <c r="BO349" s="88"/>
      <c r="BP349" s="88"/>
      <c r="BQ349" s="88"/>
      <c r="BR349" s="88"/>
      <c r="BS349" s="88"/>
      <c r="BT349" s="88"/>
      <c r="BU349" s="88"/>
      <c r="BV349" s="88"/>
      <c r="BW349" s="88"/>
      <c r="BX349" s="88"/>
      <c r="BY349" s="88"/>
      <c r="BZ349" s="88"/>
      <c r="CA349" s="88"/>
      <c r="CB349" s="88"/>
      <c r="CC349" s="88"/>
      <c r="CD349" s="88"/>
      <c r="CE349" s="88"/>
      <c r="CF349" s="88"/>
    </row>
    <row r="350" spans="1:84" s="15" customFormat="1" ht="11.25" hidden="1" customHeight="1" x14ac:dyDescent="0.2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77"/>
      <c r="W350" s="77"/>
      <c r="X350" s="77"/>
      <c r="Y350" s="77"/>
      <c r="Z350" s="77"/>
      <c r="AA350" s="77"/>
      <c r="AB350" s="77"/>
      <c r="AC350" s="77"/>
      <c r="AD350" s="77"/>
      <c r="AE350" s="77"/>
      <c r="AF350" s="77"/>
      <c r="AG350" s="10"/>
      <c r="AH350" s="10"/>
      <c r="AI350" s="10"/>
      <c r="AJ350" s="49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88"/>
      <c r="BO350" s="88"/>
      <c r="BP350" s="88"/>
      <c r="BQ350" s="88"/>
      <c r="BR350" s="88"/>
      <c r="BS350" s="88"/>
      <c r="BT350" s="88"/>
      <c r="BU350" s="88"/>
      <c r="BV350" s="88"/>
      <c r="BW350" s="88"/>
      <c r="BX350" s="88"/>
      <c r="BY350" s="88"/>
      <c r="BZ350" s="88"/>
      <c r="CA350" s="88"/>
      <c r="CB350" s="88"/>
      <c r="CC350" s="88"/>
      <c r="CD350" s="88"/>
      <c r="CE350" s="88"/>
      <c r="CF350" s="88"/>
    </row>
    <row r="351" spans="1:84" s="15" customFormat="1" ht="11.25" hidden="1" customHeight="1" x14ac:dyDescent="0.2">
      <c r="A351" s="81" t="s">
        <v>144</v>
      </c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77"/>
      <c r="W351" s="77"/>
      <c r="X351" s="77"/>
      <c r="Y351" s="77"/>
      <c r="Z351" s="77"/>
      <c r="AA351" s="77"/>
      <c r="AB351" s="77"/>
      <c r="AC351" s="77"/>
      <c r="AD351" s="77"/>
      <c r="AE351" s="77"/>
      <c r="AF351" s="77"/>
      <c r="AG351" s="10"/>
      <c r="AH351" s="10"/>
      <c r="AI351" s="10"/>
      <c r="AJ351" s="49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88"/>
      <c r="BO351" s="88"/>
      <c r="BP351" s="88"/>
      <c r="BQ351" s="88"/>
      <c r="BR351" s="88"/>
      <c r="BS351" s="88"/>
      <c r="BT351" s="88"/>
      <c r="BU351" s="88"/>
      <c r="BV351" s="88"/>
      <c r="BW351" s="88"/>
      <c r="BX351" s="88"/>
      <c r="BY351" s="88"/>
      <c r="BZ351" s="88"/>
      <c r="CA351" s="88"/>
      <c r="CB351" s="88"/>
      <c r="CC351" s="88"/>
      <c r="CD351" s="88"/>
      <c r="CE351" s="88"/>
      <c r="CF351" s="88"/>
    </row>
    <row r="352" spans="1:84" s="15" customFormat="1" ht="11.25" hidden="1" customHeight="1" x14ac:dyDescent="0.2">
      <c r="A352" s="82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82"/>
      <c r="R352" s="10"/>
      <c r="S352" s="10"/>
      <c r="T352" s="10"/>
      <c r="U352" s="10"/>
      <c r="V352" s="77"/>
      <c r="W352" s="77"/>
      <c r="X352" s="77"/>
      <c r="Y352" s="77"/>
      <c r="Z352" s="77"/>
      <c r="AA352" s="77"/>
      <c r="AB352" s="77"/>
      <c r="AC352" s="77"/>
      <c r="AD352" s="77"/>
      <c r="AE352" s="77"/>
      <c r="AF352" s="77"/>
      <c r="AG352" s="10"/>
      <c r="AH352" s="10"/>
      <c r="AI352" s="10"/>
      <c r="AJ352" s="49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88"/>
      <c r="BO352" s="88"/>
      <c r="BP352" s="88"/>
      <c r="BQ352" s="88"/>
      <c r="BR352" s="88"/>
      <c r="BS352" s="88"/>
      <c r="BT352" s="88"/>
      <c r="BU352" s="88"/>
      <c r="BV352" s="88"/>
      <c r="BW352" s="88"/>
      <c r="BX352" s="88"/>
      <c r="BY352" s="88"/>
      <c r="BZ352" s="88"/>
      <c r="CA352" s="88"/>
      <c r="CB352" s="88"/>
      <c r="CC352" s="88"/>
      <c r="CD352" s="88"/>
      <c r="CE352" s="88"/>
      <c r="CF352" s="88"/>
    </row>
    <row r="353" spans="1:84" s="15" customFormat="1" ht="11.25" hidden="1" customHeight="1" x14ac:dyDescent="0.2">
      <c r="A353" s="82" t="s">
        <v>128</v>
      </c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85"/>
      <c r="W353" s="77"/>
      <c r="X353" s="77"/>
      <c r="Y353" s="77"/>
      <c r="Z353" s="77"/>
      <c r="AA353" s="77"/>
      <c r="AB353" s="77"/>
      <c r="AC353" s="82" t="s">
        <v>135</v>
      </c>
      <c r="AD353" s="10"/>
      <c r="AE353" s="77"/>
      <c r="AF353" s="77"/>
      <c r="AG353" s="10"/>
      <c r="AH353" s="10"/>
      <c r="AI353" s="10"/>
      <c r="AJ353" s="49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82"/>
      <c r="BG353" s="10"/>
      <c r="BH353" s="10"/>
      <c r="BI353" s="10"/>
      <c r="BJ353" s="10"/>
      <c r="BK353" s="10"/>
      <c r="BL353" s="10"/>
      <c r="BM353" s="10"/>
      <c r="BN353" s="88"/>
      <c r="BO353" s="88"/>
      <c r="BP353" s="88"/>
      <c r="BQ353" s="88"/>
      <c r="BR353" s="88"/>
      <c r="BS353" s="88"/>
      <c r="BT353" s="88"/>
      <c r="BU353" s="88"/>
      <c r="BV353" s="88"/>
      <c r="BW353" s="88"/>
      <c r="BX353" s="88"/>
      <c r="BY353" s="88"/>
      <c r="BZ353" s="88"/>
      <c r="CA353" s="88"/>
      <c r="CB353" s="88"/>
      <c r="CC353" s="88"/>
      <c r="CD353" s="88"/>
      <c r="CE353" s="88"/>
      <c r="CF353" s="88"/>
    </row>
    <row r="354" spans="1:84" s="15" customFormat="1" ht="11.25" hidden="1" customHeight="1" x14ac:dyDescent="0.2">
      <c r="A354" s="10"/>
      <c r="B354" s="10"/>
      <c r="C354" s="10"/>
      <c r="D354" s="10"/>
      <c r="E354" s="10"/>
      <c r="F354" s="10"/>
      <c r="G354" s="10"/>
      <c r="H354" s="83" t="s">
        <v>131</v>
      </c>
      <c r="I354" s="10"/>
      <c r="J354" s="10"/>
      <c r="K354" s="10"/>
      <c r="L354" s="10"/>
      <c r="M354" s="10"/>
      <c r="N354" s="83" t="s">
        <v>132</v>
      </c>
      <c r="O354" s="10"/>
      <c r="P354" s="10"/>
      <c r="Q354" s="10"/>
      <c r="R354" s="10"/>
      <c r="S354" s="10"/>
      <c r="T354" s="10"/>
      <c r="U354" s="10"/>
      <c r="V354" s="77"/>
      <c r="W354" s="77"/>
      <c r="X354" s="77"/>
      <c r="Y354" s="77"/>
      <c r="Z354" s="77"/>
      <c r="AA354" s="77"/>
      <c r="AB354" s="77"/>
      <c r="AC354" s="10"/>
      <c r="AD354" s="10"/>
      <c r="AE354" s="77"/>
      <c r="AF354" s="77"/>
      <c r="AG354" s="10"/>
      <c r="AH354" s="10"/>
      <c r="AI354" s="10"/>
      <c r="AJ354" s="49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88"/>
      <c r="BO354" s="88"/>
      <c r="BP354" s="88"/>
      <c r="BQ354" s="88"/>
      <c r="BR354" s="88"/>
      <c r="BS354" s="88"/>
      <c r="BT354" s="88"/>
      <c r="BU354" s="88"/>
      <c r="BV354" s="88"/>
      <c r="BW354" s="88"/>
      <c r="BX354" s="88"/>
      <c r="BY354" s="88"/>
      <c r="BZ354" s="88"/>
      <c r="CA354" s="88"/>
      <c r="CB354" s="88"/>
      <c r="CC354" s="88"/>
      <c r="CD354" s="88"/>
      <c r="CE354" s="88"/>
      <c r="CF354" s="88"/>
    </row>
    <row r="355" spans="1:84" s="15" customFormat="1" ht="11.25" hidden="1" customHeight="1" x14ac:dyDescent="0.2">
      <c r="A355" s="83" t="s">
        <v>129</v>
      </c>
      <c r="B355" s="10"/>
      <c r="C355" s="10"/>
      <c r="D355" s="10"/>
      <c r="E355" s="10"/>
      <c r="F355" s="10"/>
      <c r="G355" s="10"/>
      <c r="H355" s="10">
        <f>IF(AND($I$36=5,$G$36&lt;&gt;"",$Z$36&lt;&gt;"UD"),ABS($X$36),0)</f>
        <v>0</v>
      </c>
      <c r="I355" s="10"/>
      <c r="J355" s="10"/>
      <c r="K355" s="10"/>
      <c r="L355" s="10"/>
      <c r="M355" s="10"/>
      <c r="N355" s="10">
        <f>IF(AND($AO$15=5,$AM$15&lt;&gt;"",$BE$15&lt;&gt;"UD"),ABS($BC$15),0)</f>
        <v>0</v>
      </c>
      <c r="O355" s="10"/>
      <c r="P355" s="10"/>
      <c r="Q355" s="10"/>
      <c r="R355" s="10"/>
      <c r="S355" s="10"/>
      <c r="T355" s="83" t="s">
        <v>133</v>
      </c>
      <c r="U355" s="10"/>
      <c r="V355" s="86"/>
      <c r="W355" s="77"/>
      <c r="X355" s="77"/>
      <c r="Y355" s="83" t="s">
        <v>1086</v>
      </c>
      <c r="Z355" s="77"/>
      <c r="AA355" s="77"/>
      <c r="AB355" s="77"/>
      <c r="AC355" s="83" t="s">
        <v>129</v>
      </c>
      <c r="AD355" s="10"/>
      <c r="AE355" s="77"/>
      <c r="AF355" s="77"/>
      <c r="AG355" s="10"/>
      <c r="AH355" s="10"/>
      <c r="AI355" s="83" t="s">
        <v>131</v>
      </c>
      <c r="AJ355" s="10"/>
      <c r="AK355" s="10"/>
      <c r="AL355" s="10"/>
      <c r="AM355" s="10"/>
      <c r="AN355" s="83" t="s">
        <v>132</v>
      </c>
      <c r="AO355" s="10"/>
      <c r="AP355" s="10"/>
      <c r="AQ355" s="10"/>
      <c r="AR355" s="83" t="s">
        <v>133</v>
      </c>
      <c r="AS355" s="10"/>
      <c r="AT355" s="10"/>
      <c r="AU355" s="10"/>
      <c r="AV355" s="10"/>
      <c r="AW355" s="83" t="s">
        <v>1086</v>
      </c>
      <c r="AX355" s="10"/>
      <c r="AY355" s="10"/>
      <c r="AZ355" s="10"/>
      <c r="BA355" s="10"/>
      <c r="BB355" s="10"/>
      <c r="BC355" s="10"/>
      <c r="BD355" s="10"/>
      <c r="BE355" s="10"/>
      <c r="BF355" s="83"/>
      <c r="BG355" s="10"/>
      <c r="BH355" s="10"/>
      <c r="BI355" s="10"/>
      <c r="BJ355" s="10"/>
      <c r="BK355" s="10"/>
      <c r="BL355" s="10"/>
      <c r="BM355" s="10"/>
      <c r="BN355" s="87"/>
      <c r="BO355" s="88"/>
      <c r="BP355" s="88"/>
      <c r="BQ355" s="88"/>
      <c r="BR355" s="88"/>
      <c r="BS355" s="88"/>
      <c r="BT355" s="88"/>
      <c r="BU355" s="88"/>
      <c r="BV355" s="88"/>
      <c r="BW355" s="88"/>
      <c r="BX355" s="88"/>
      <c r="BY355" s="88"/>
      <c r="BZ355" s="88"/>
      <c r="CA355" s="88"/>
      <c r="CB355" s="88"/>
      <c r="CC355" s="88"/>
      <c r="CD355" s="88"/>
      <c r="CE355" s="88"/>
      <c r="CF355" s="88"/>
    </row>
    <row r="356" spans="1:84" s="15" customFormat="1" ht="11.25" hidden="1" customHeight="1" x14ac:dyDescent="0.2">
      <c r="A356" s="10">
        <f>IF(AND($I$16=5,$G$16&lt;&gt;"",$Z$16&lt;&gt;"UD"),ABS($X$16),0)</f>
        <v>0</v>
      </c>
      <c r="B356" s="10"/>
      <c r="C356" s="10"/>
      <c r="D356" s="10"/>
      <c r="E356" s="10"/>
      <c r="F356" s="10"/>
      <c r="G356" s="10"/>
      <c r="H356" s="10">
        <f>IF(AND($I$37=5,$G$37&lt;&gt;"",$Z$37&lt;&gt;"UD"),ABS($X$37),0)</f>
        <v>0</v>
      </c>
      <c r="I356" s="10"/>
      <c r="J356" s="10"/>
      <c r="K356" s="10"/>
      <c r="L356" s="10"/>
      <c r="M356" s="10"/>
      <c r="N356" s="10">
        <f>IF(AND($AO$16=5,$AM$16&lt;&gt;"",$BE$16&lt;&gt;"UD"),ABS($BC$16),0)</f>
        <v>0</v>
      </c>
      <c r="O356" s="10"/>
      <c r="P356" s="10"/>
      <c r="Q356" s="10"/>
      <c r="R356" s="10"/>
      <c r="S356" s="10"/>
      <c r="T356" s="78">
        <f>IF(AND($AO$29=5,$AM$29&lt;&gt;"",$BE$29&lt;&gt;"UD"),ABS($BC$29),0)</f>
        <v>0</v>
      </c>
      <c r="U356" s="78"/>
      <c r="V356" s="77"/>
      <c r="W356" s="77"/>
      <c r="X356" s="77"/>
      <c r="Y356" s="77">
        <f>IF(AND($I$51=5,$G$51&lt;&gt;"",$Z$51&lt;&gt;"UD"),ABS($X$51),0)</f>
        <v>0</v>
      </c>
      <c r="Z356" s="77"/>
      <c r="AA356" s="77"/>
      <c r="AB356" s="77"/>
      <c r="AC356" s="10">
        <f>IF(AND($I$16=5,$G$16&lt;&gt;"",$Z$16="UD"),ABS($X$16),0)</f>
        <v>0</v>
      </c>
      <c r="AD356" s="10"/>
      <c r="AE356" s="77"/>
      <c r="AF356" s="77"/>
      <c r="AG356" s="10"/>
      <c r="AH356" s="10"/>
      <c r="AI356" s="10">
        <f>IF(AND($I$36=5,$G$36&lt;&gt;"",$Z$36="UD"),ABS($X$36),0)</f>
        <v>0</v>
      </c>
      <c r="AJ356" s="10"/>
      <c r="AK356" s="10"/>
      <c r="AL356" s="10"/>
      <c r="AM356" s="10"/>
      <c r="AN356" s="10">
        <f>IF(AND($AO$15=5,$AM$15&lt;&gt;"",$BE$15="UD"),ABS($BC$15),0)</f>
        <v>0</v>
      </c>
      <c r="AO356" s="10"/>
      <c r="AP356" s="10"/>
      <c r="AQ356" s="10"/>
      <c r="AR356" s="78">
        <f>IF(AND($AO$29=5,$AM$29&lt;&gt;"",$BE$29="UD"),ABS($BC$29),0)</f>
        <v>0</v>
      </c>
      <c r="AS356" s="78"/>
      <c r="AT356" s="10"/>
      <c r="AU356" s="10"/>
      <c r="AV356" s="10"/>
      <c r="AW356" s="10">
        <f>IF(AND($I$51=5,$G$51&lt;&gt;"",$Z$51="UD"),ABS($X$51),0)</f>
        <v>0</v>
      </c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88"/>
      <c r="BO356" s="88"/>
      <c r="BP356" s="88"/>
      <c r="BQ356" s="88"/>
      <c r="BR356" s="88"/>
      <c r="BS356" s="88"/>
      <c r="BT356" s="88"/>
      <c r="BU356" s="88"/>
      <c r="BV356" s="88"/>
      <c r="BW356" s="88"/>
      <c r="BX356" s="88"/>
      <c r="BY356" s="88"/>
      <c r="BZ356" s="88"/>
      <c r="CA356" s="88"/>
      <c r="CB356" s="88"/>
      <c r="CC356" s="88"/>
      <c r="CD356" s="88"/>
      <c r="CE356" s="88"/>
      <c r="CF356" s="88"/>
    </row>
    <row r="357" spans="1:84" s="15" customFormat="1" ht="11.25" hidden="1" customHeight="1" x14ac:dyDescent="0.2">
      <c r="A357" s="10">
        <f>IF(AND($I$17=5,$G$17&lt;&gt;"",$Z$17&lt;&gt;"UD"),ABS($X$17),0)</f>
        <v>0</v>
      </c>
      <c r="B357" s="10"/>
      <c r="C357" s="10"/>
      <c r="D357" s="10"/>
      <c r="E357" s="10"/>
      <c r="F357" s="10"/>
      <c r="G357" s="10"/>
      <c r="H357" s="10">
        <f>IF(AND($I$38=5,$G$38&lt;&gt;"",$Z$38&lt;&gt;"UD"),ABS($X$38),0)</f>
        <v>0</v>
      </c>
      <c r="I357" s="10"/>
      <c r="J357" s="10"/>
      <c r="K357" s="10"/>
      <c r="L357" s="10"/>
      <c r="M357" s="10"/>
      <c r="N357" s="10">
        <f>IF(AND($AO$17=5,$AM$17&lt;&gt;"",$BE$17&lt;&gt;"UD"),ABS($BC$17),0)</f>
        <v>0</v>
      </c>
      <c r="O357" s="10"/>
      <c r="P357" s="10"/>
      <c r="Q357" s="10"/>
      <c r="R357" s="10"/>
      <c r="S357" s="10"/>
      <c r="T357" s="78">
        <f>IF(AND($AO$30=5,$AM$30&lt;&gt;"",$BE$30&lt;&gt;"UD"),ABS($BC$30),0)</f>
        <v>0</v>
      </c>
      <c r="U357" s="78"/>
      <c r="V357" s="77"/>
      <c r="W357" s="77"/>
      <c r="X357" s="77"/>
      <c r="Y357" s="77"/>
      <c r="Z357" s="77"/>
      <c r="AA357" s="77"/>
      <c r="AB357" s="77"/>
      <c r="AC357" s="10">
        <f>IF(AND($I$17=5,$G$17&lt;&gt;"",$Z$17="UD"),ABS($X$17),0)</f>
        <v>0</v>
      </c>
      <c r="AD357" s="10"/>
      <c r="AE357" s="77"/>
      <c r="AF357" s="77"/>
      <c r="AG357" s="10"/>
      <c r="AH357" s="10"/>
      <c r="AI357" s="10">
        <f>IF(AND($I$37=5,$G$37&lt;&gt;"",$Z$37="UD"),ABS($X$37),0)</f>
        <v>0</v>
      </c>
      <c r="AJ357" s="10"/>
      <c r="AK357" s="10"/>
      <c r="AL357" s="10"/>
      <c r="AM357" s="10"/>
      <c r="AN357" s="10">
        <f>IF(AND($AO$16=5,$AM$16&lt;&gt;"",$BE$16="UD"),ABS($BC$16),0)</f>
        <v>0</v>
      </c>
      <c r="AO357" s="10"/>
      <c r="AP357" s="10"/>
      <c r="AQ357" s="10"/>
      <c r="AR357" s="78">
        <f>IF(AND($AO$30=5,$AM$30&lt;&gt;"",$BE$30="UD"),ABS($BC$30),0)</f>
        <v>0</v>
      </c>
      <c r="AS357" s="78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88"/>
      <c r="BO357" s="88"/>
      <c r="BP357" s="88"/>
      <c r="BQ357" s="88"/>
      <c r="BR357" s="88"/>
      <c r="BS357" s="88"/>
      <c r="BT357" s="88"/>
      <c r="BU357" s="88"/>
      <c r="BV357" s="88"/>
      <c r="BW357" s="88"/>
      <c r="BX357" s="88"/>
      <c r="BY357" s="88"/>
      <c r="BZ357" s="88"/>
      <c r="CA357" s="88"/>
      <c r="CB357" s="88"/>
      <c r="CC357" s="88"/>
      <c r="CD357" s="88"/>
      <c r="CE357" s="88"/>
      <c r="CF357" s="88"/>
    </row>
    <row r="358" spans="1:84" s="15" customFormat="1" ht="11.25" hidden="1" customHeight="1" x14ac:dyDescent="0.2">
      <c r="A358" s="10">
        <f>IF(AND($I$18=5,$G$18&lt;&gt;"",$Z$18&lt;&gt;"UD"),ABS($X$18),0)</f>
        <v>0</v>
      </c>
      <c r="B358" s="10"/>
      <c r="C358" s="10"/>
      <c r="D358" s="10"/>
      <c r="E358" s="10"/>
      <c r="F358" s="10"/>
      <c r="G358" s="10"/>
      <c r="H358" s="10">
        <f>IF(AND($I$39=5,$G$39&lt;&gt;"",$Z$39&lt;&gt;"UD"),ABS($X$39),0)</f>
        <v>0</v>
      </c>
      <c r="I358" s="10"/>
      <c r="J358" s="10"/>
      <c r="K358" s="10"/>
      <c r="L358" s="10"/>
      <c r="M358" s="10"/>
      <c r="N358" s="10">
        <f>IF(AND($AO$18=5,$AM$18&lt;&gt;"",$BE$18&lt;&gt;"UD"),ABS($BC$18),0)</f>
        <v>0</v>
      </c>
      <c r="O358" s="10"/>
      <c r="P358" s="10"/>
      <c r="Q358" s="10"/>
      <c r="R358" s="10"/>
      <c r="S358" s="10"/>
      <c r="T358" s="10">
        <f>IF(AND($AO$31=5,$AM$31&lt;&gt;"",$BE$31&lt;&gt;"UD"),ABS($BC$31),0)</f>
        <v>0</v>
      </c>
      <c r="U358" s="10"/>
      <c r="V358" s="77"/>
      <c r="W358" s="77"/>
      <c r="X358" s="77"/>
      <c r="Y358" s="77"/>
      <c r="Z358" s="77"/>
      <c r="AA358" s="77"/>
      <c r="AB358" s="77"/>
      <c r="AC358" s="10">
        <f>IF(AND($I$18=5,$G$18&lt;&gt;"",$Z$18="UD"),ABS($X$18),0)</f>
        <v>0</v>
      </c>
      <c r="AD358" s="10"/>
      <c r="AE358" s="77"/>
      <c r="AF358" s="77"/>
      <c r="AG358" s="10"/>
      <c r="AH358" s="10"/>
      <c r="AI358" s="10">
        <f>IF(AND($I$38=5,$G$38&lt;&gt;"",$Z$38="UD"),ABS($X$38),0)</f>
        <v>0</v>
      </c>
      <c r="AJ358" s="10"/>
      <c r="AK358" s="10"/>
      <c r="AL358" s="10"/>
      <c r="AM358" s="10"/>
      <c r="AN358" s="10">
        <f>IF(AND($AO$17=5,$AM$17&lt;&gt;"",$BE$17="UD"),ABS($BC$17),0)</f>
        <v>0</v>
      </c>
      <c r="AO358" s="10"/>
      <c r="AP358" s="10"/>
      <c r="AQ358" s="10"/>
      <c r="AR358" s="10">
        <f>IF(AND($AO$31=5,$AM$31&lt;&gt;"",$BE$31="UD"),ABS($BC$31),0)</f>
        <v>0</v>
      </c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88"/>
      <c r="BO358" s="88"/>
      <c r="BP358" s="88"/>
      <c r="BQ358" s="88"/>
      <c r="BR358" s="88"/>
      <c r="BS358" s="88"/>
      <c r="BT358" s="88"/>
      <c r="BU358" s="88"/>
      <c r="BV358" s="88"/>
      <c r="BW358" s="88"/>
      <c r="BX358" s="88"/>
      <c r="BY358" s="88"/>
      <c r="BZ358" s="88"/>
      <c r="CA358" s="88"/>
      <c r="CB358" s="88"/>
      <c r="CC358" s="88"/>
      <c r="CD358" s="88"/>
      <c r="CE358" s="88"/>
      <c r="CF358" s="88"/>
    </row>
    <row r="359" spans="1:84" s="15" customFormat="1" ht="11.25" hidden="1" customHeight="1" x14ac:dyDescent="0.2">
      <c r="A359" s="10">
        <f>IF(AND($I$19=5,$G$19&lt;&gt;"",$Z$19&lt;&gt;"UD"),ABS($X$19),0)</f>
        <v>0</v>
      </c>
      <c r="B359" s="10"/>
      <c r="C359" s="10"/>
      <c r="D359" s="10"/>
      <c r="E359" s="10"/>
      <c r="F359" s="10"/>
      <c r="G359" s="10"/>
      <c r="H359" s="10">
        <f>IF(AND($I$40=5,$G$40&lt;&gt;"",$Z$40&lt;&gt;"UD"),ABS($X$40),0)</f>
        <v>0</v>
      </c>
      <c r="I359" s="10"/>
      <c r="J359" s="10"/>
      <c r="K359" s="10"/>
      <c r="L359" s="10"/>
      <c r="M359" s="10"/>
      <c r="N359" s="10">
        <f>IF(AND($AO$19=5,$AM$19&lt;&gt;"",$BE$19&lt;&gt;"UD"),ABS($BC$19),0)</f>
        <v>0</v>
      </c>
      <c r="O359" s="10"/>
      <c r="P359" s="10"/>
      <c r="Q359" s="10"/>
      <c r="R359" s="10"/>
      <c r="S359" s="10"/>
      <c r="T359" s="10">
        <f>IF(AND($AO$32=5,$AM$32&lt;&gt;"",$BE$32&lt;&gt;"UD"),ABS($BC$32),0)</f>
        <v>0</v>
      </c>
      <c r="U359" s="10"/>
      <c r="V359" s="77"/>
      <c r="W359" s="77"/>
      <c r="X359" s="77"/>
      <c r="Y359" s="77"/>
      <c r="Z359" s="77"/>
      <c r="AA359" s="77"/>
      <c r="AB359" s="77"/>
      <c r="AC359" s="10">
        <f>IF(AND($I$19=5,$G$19&lt;&gt;"",$Z$19="UD"),ABS($X$19),0)</f>
        <v>0</v>
      </c>
      <c r="AD359" s="10"/>
      <c r="AE359" s="77"/>
      <c r="AF359" s="77"/>
      <c r="AG359" s="10"/>
      <c r="AH359" s="10"/>
      <c r="AI359" s="10">
        <f>IF(AND($I$39=5,$G$39&lt;&gt;"",$Z$39="UD"),ABS($X$39),0)</f>
        <v>0</v>
      </c>
      <c r="AJ359" s="10"/>
      <c r="AK359" s="10"/>
      <c r="AL359" s="10"/>
      <c r="AM359" s="10"/>
      <c r="AN359" s="10">
        <f>IF(AND($AO$18=5,$AM$18&lt;&gt;"",$BE$18="UD"),ABS($BC$18),0)</f>
        <v>0</v>
      </c>
      <c r="AO359" s="10"/>
      <c r="AP359" s="10"/>
      <c r="AQ359" s="10"/>
      <c r="AR359" s="10">
        <f>IF(AND($AO$32=5,$AM$32&lt;&gt;"",$BE$32="UD"),ABS($BC$32),0)</f>
        <v>0</v>
      </c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88"/>
      <c r="BO359" s="88"/>
      <c r="BP359" s="88"/>
      <c r="BQ359" s="88"/>
      <c r="BR359" s="88"/>
      <c r="BS359" s="88"/>
      <c r="BT359" s="88"/>
      <c r="BU359" s="88"/>
      <c r="BV359" s="88"/>
      <c r="BW359" s="88"/>
      <c r="BX359" s="88"/>
      <c r="BY359" s="88"/>
      <c r="BZ359" s="88"/>
      <c r="CA359" s="88"/>
      <c r="CB359" s="88"/>
      <c r="CC359" s="88"/>
      <c r="CD359" s="88"/>
      <c r="CE359" s="88"/>
      <c r="CF359" s="88"/>
    </row>
    <row r="360" spans="1:84" s="15" customFormat="1" ht="11.25" hidden="1" customHeight="1" x14ac:dyDescent="0.2">
      <c r="A360" s="10">
        <f>IF(AND($I$20=5,$G$20&lt;&gt;"",$Z$20&lt;&gt;"UD"),ABS($X$20),0)</f>
        <v>0</v>
      </c>
      <c r="B360" s="10"/>
      <c r="C360" s="10"/>
      <c r="D360" s="10"/>
      <c r="E360" s="10"/>
      <c r="F360" s="10"/>
      <c r="G360" s="10"/>
      <c r="H360" s="10">
        <f>IF(AND($I$41=5,$G$41&lt;&gt;"",$Z$41&lt;&gt;"UD"),ABS($X$41),0)</f>
        <v>0</v>
      </c>
      <c r="I360" s="10"/>
      <c r="J360" s="10"/>
      <c r="K360" s="10"/>
      <c r="L360" s="10"/>
      <c r="M360" s="10"/>
      <c r="N360" s="10">
        <f>IF(AND($AO$20=5,$AM$20&lt;&gt;"",$BE$20&lt;&gt;"UD"),ABS($BC$20),0)</f>
        <v>0</v>
      </c>
      <c r="O360" s="10"/>
      <c r="P360" s="10"/>
      <c r="Q360" s="10"/>
      <c r="R360" s="10"/>
      <c r="S360" s="10"/>
      <c r="T360" s="10">
        <f>IF(AND($AO$33=5,$AM$33&lt;&gt;"",$BE$33&lt;&gt;"UD"),ABS($BC$33),0)</f>
        <v>0</v>
      </c>
      <c r="U360" s="10"/>
      <c r="V360" s="77"/>
      <c r="W360" s="77"/>
      <c r="X360" s="77"/>
      <c r="Y360" s="77"/>
      <c r="Z360" s="77"/>
      <c r="AA360" s="77"/>
      <c r="AB360" s="77"/>
      <c r="AC360" s="10">
        <f>IF(AND($I$20=5,$G$20&lt;&gt;"",$Z$20="UD"),ABS($X$20),0)</f>
        <v>0</v>
      </c>
      <c r="AD360" s="10"/>
      <c r="AE360" s="77"/>
      <c r="AF360" s="77"/>
      <c r="AG360" s="10"/>
      <c r="AH360" s="10"/>
      <c r="AI360" s="10">
        <f>IF(AND($I$40=5,$G$40&lt;&gt;"",$Z$40="UD"),ABS($X$40),0)</f>
        <v>0</v>
      </c>
      <c r="AJ360" s="10"/>
      <c r="AK360" s="10"/>
      <c r="AL360" s="10"/>
      <c r="AM360" s="10"/>
      <c r="AN360" s="10">
        <f>IF(AND($AO$19=5,$AM$19&lt;&gt;"",$BE$19="UD"),ABS($BC$19),0)</f>
        <v>0</v>
      </c>
      <c r="AO360" s="10"/>
      <c r="AP360" s="10"/>
      <c r="AQ360" s="10"/>
      <c r="AR360" s="10">
        <f>IF(AND($AO$33=5,$AM$33&lt;&gt;"",$BE$33="UD"),ABS($BC$33),0)</f>
        <v>0</v>
      </c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88"/>
      <c r="BO360" s="88"/>
      <c r="BP360" s="88"/>
      <c r="BQ360" s="88"/>
      <c r="BR360" s="88"/>
      <c r="BS360" s="88"/>
      <c r="BT360" s="88"/>
      <c r="BU360" s="88"/>
      <c r="BV360" s="88"/>
      <c r="BW360" s="88"/>
      <c r="BX360" s="88"/>
      <c r="BY360" s="88"/>
      <c r="BZ360" s="88"/>
      <c r="CA360" s="88"/>
      <c r="CB360" s="88"/>
      <c r="CC360" s="88"/>
      <c r="CD360" s="88"/>
      <c r="CE360" s="88"/>
      <c r="CF360" s="88"/>
    </row>
    <row r="361" spans="1:84" s="15" customFormat="1" ht="11.25" hidden="1" customHeight="1" x14ac:dyDescent="0.2">
      <c r="A361" s="10">
        <f>IF(AND($I$21=5,$G$21&lt;&gt;"",$Z$21&lt;&gt;"UD"),ABS($X$21),0)</f>
        <v>0</v>
      </c>
      <c r="B361" s="10"/>
      <c r="C361" s="10"/>
      <c r="D361" s="10"/>
      <c r="E361" s="10"/>
      <c r="F361" s="10"/>
      <c r="G361" s="10"/>
      <c r="H361" s="10">
        <f>IF(AND($I$42=5,$G$42&lt;&gt;"",$Z$42&lt;&gt;"UD"),ABS($X$42),0)</f>
        <v>0</v>
      </c>
      <c r="I361" s="10"/>
      <c r="J361" s="10"/>
      <c r="K361" s="10"/>
      <c r="L361" s="10"/>
      <c r="M361" s="10"/>
      <c r="N361" s="10">
        <f>IF(AND($AO$21=5,$AM$21&lt;&gt;"",$BE$21&lt;&gt;"UD"),ABS($BC$21),0)</f>
        <v>0</v>
      </c>
      <c r="O361" s="10"/>
      <c r="P361" s="10"/>
      <c r="Q361" s="10"/>
      <c r="R361" s="10"/>
      <c r="S361" s="10"/>
      <c r="T361" s="10">
        <f>IF(AND($AO$34=5,$AM$34&lt;&gt;"",$BE$34&lt;&gt;"UD"),ABS($BC$34),0)</f>
        <v>0</v>
      </c>
      <c r="U361" s="10"/>
      <c r="V361" s="77"/>
      <c r="W361" s="77"/>
      <c r="X361" s="77"/>
      <c r="Y361" s="77"/>
      <c r="Z361" s="77"/>
      <c r="AA361" s="77"/>
      <c r="AB361" s="77"/>
      <c r="AC361" s="10">
        <f>IF(AND($I$21=5,$G$21&lt;&gt;"",$Z$21="UD"),ABS($X$21),0)</f>
        <v>0</v>
      </c>
      <c r="AD361" s="10"/>
      <c r="AE361" s="77"/>
      <c r="AF361" s="77"/>
      <c r="AG361" s="10"/>
      <c r="AH361" s="10"/>
      <c r="AI361" s="10">
        <f>IF(AND($I$41=5,$G$41&lt;&gt;"",$Z$41="UD"),ABS($X$41),0)</f>
        <v>0</v>
      </c>
      <c r="AJ361" s="10"/>
      <c r="AK361" s="10"/>
      <c r="AL361" s="10"/>
      <c r="AM361" s="10"/>
      <c r="AN361" s="10">
        <f>IF(AND($AO$20=5,$AM$20&lt;&gt;"",$BE$20="UD"),ABS($BC$20),0)</f>
        <v>0</v>
      </c>
      <c r="AO361" s="10"/>
      <c r="AP361" s="10"/>
      <c r="AQ361" s="10"/>
      <c r="AR361" s="10">
        <f>IF(AND($AO$34=5,$AM$34&lt;&gt;"",$BE$34="UD"),ABS($BC$34),0)</f>
        <v>0</v>
      </c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88"/>
      <c r="BO361" s="88"/>
      <c r="BP361" s="88"/>
      <c r="BQ361" s="88"/>
      <c r="BR361" s="88"/>
      <c r="BS361" s="88"/>
      <c r="BT361" s="88"/>
      <c r="BU361" s="88"/>
      <c r="BV361" s="88"/>
      <c r="BW361" s="88"/>
      <c r="BX361" s="88"/>
      <c r="BY361" s="88"/>
      <c r="BZ361" s="88"/>
      <c r="CA361" s="88"/>
      <c r="CB361" s="88"/>
      <c r="CC361" s="88"/>
      <c r="CD361" s="88"/>
      <c r="CE361" s="88"/>
      <c r="CF361" s="88"/>
    </row>
    <row r="362" spans="1:84" s="15" customFormat="1" ht="11.25" hidden="1" customHeight="1" x14ac:dyDescent="0.2">
      <c r="A362" s="10">
        <f>IF(AND($I$22=5,$G$22&lt;&gt;"",$Z$22&lt;&gt;"UD"),ABS($X$22),0)</f>
        <v>0</v>
      </c>
      <c r="B362" s="10"/>
      <c r="C362" s="10"/>
      <c r="D362" s="10"/>
      <c r="E362" s="10"/>
      <c r="F362" s="10"/>
      <c r="G362" s="10"/>
      <c r="H362" s="10">
        <f>IF(AND($I$43=5,$G$43&lt;&gt;"",$Z$43&lt;&gt;"UD"),ABS($X$43),0)</f>
        <v>0</v>
      </c>
      <c r="I362" s="10"/>
      <c r="J362" s="10"/>
      <c r="K362" s="10"/>
      <c r="L362" s="10"/>
      <c r="M362" s="10"/>
      <c r="N362" s="10">
        <f>IF(AND($AO$22=5,$AM$22&lt;&gt;"",$BE$22&lt;&gt;"UD"),ABS($BC$22),0)</f>
        <v>0</v>
      </c>
      <c r="O362" s="10"/>
      <c r="P362" s="10"/>
      <c r="Q362" s="10"/>
      <c r="R362" s="10"/>
      <c r="S362" s="10"/>
      <c r="T362" s="10">
        <f>IF(AND($AO$35=5,$AM$35&lt;&gt;"",$BE$35&lt;&gt;"UD"),ABS($BC$35),0)</f>
        <v>0</v>
      </c>
      <c r="U362" s="10"/>
      <c r="V362" s="77"/>
      <c r="W362" s="77"/>
      <c r="X362" s="77"/>
      <c r="Y362" s="77"/>
      <c r="Z362" s="77"/>
      <c r="AA362" s="77"/>
      <c r="AB362" s="77"/>
      <c r="AC362" s="10">
        <f>IF(AND($I$22=5,$G$22&lt;&gt;"",$Z$22="UD"),ABS($X$22),0)</f>
        <v>0</v>
      </c>
      <c r="AD362" s="10"/>
      <c r="AE362" s="77"/>
      <c r="AF362" s="77"/>
      <c r="AG362" s="10"/>
      <c r="AH362" s="10"/>
      <c r="AI362" s="10">
        <f>IF(AND($I$42=5,$G$42&lt;&gt;"",$Z$42="UD"),ABS($X$42),0)</f>
        <v>0</v>
      </c>
      <c r="AJ362" s="10"/>
      <c r="AK362" s="10"/>
      <c r="AL362" s="10"/>
      <c r="AM362" s="10"/>
      <c r="AN362" s="10">
        <f>IF(AND($AO$21=5,$AM$21&lt;&gt;"",$BE$21="UD"),ABS($BC$21),0)</f>
        <v>0</v>
      </c>
      <c r="AO362" s="10"/>
      <c r="AP362" s="10"/>
      <c r="AQ362" s="10"/>
      <c r="AR362" s="10">
        <f>IF(AND($AO$35=5,$AM$35&lt;&gt;"",$BE$35="UD"),ABS($BC$35),0)</f>
        <v>0</v>
      </c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88"/>
      <c r="BO362" s="88"/>
      <c r="BP362" s="88"/>
      <c r="BQ362" s="88"/>
      <c r="BR362" s="88"/>
      <c r="BS362" s="88"/>
      <c r="BT362" s="88"/>
      <c r="BU362" s="88"/>
      <c r="BV362" s="88"/>
      <c r="BW362" s="88"/>
      <c r="BX362" s="88"/>
      <c r="BY362" s="88"/>
      <c r="BZ362" s="88"/>
      <c r="CA362" s="88"/>
      <c r="CB362" s="88"/>
      <c r="CC362" s="88"/>
      <c r="CD362" s="88"/>
      <c r="CE362" s="88"/>
      <c r="CF362" s="88"/>
    </row>
    <row r="363" spans="1:84" s="15" customFormat="1" ht="11.25" hidden="1" customHeight="1" x14ac:dyDescent="0.2">
      <c r="A363" s="10">
        <f>IF(AND($I$23=5,$G$23&lt;&gt;"",$Z$23&lt;&gt;"UD"),ABS($X$23),0)</f>
        <v>0</v>
      </c>
      <c r="B363" s="10"/>
      <c r="C363" s="10"/>
      <c r="D363" s="10"/>
      <c r="E363" s="10"/>
      <c r="F363" s="10"/>
      <c r="G363" s="10"/>
      <c r="H363" s="10">
        <f>IF(AND($I$44=5,$G$44&lt;&gt;"",$Z$44&lt;&gt;"UD"),ABS($X$44),0)</f>
        <v>0</v>
      </c>
      <c r="I363" s="10"/>
      <c r="J363" s="10"/>
      <c r="K363" s="10"/>
      <c r="L363" s="10"/>
      <c r="M363" s="10"/>
      <c r="N363" s="10">
        <f>IF(AND($AO$23=5,$AM$23&lt;&gt;"",$BE$23&lt;&gt;"UD"),ABS($BC$23),0)</f>
        <v>0</v>
      </c>
      <c r="O363" s="10"/>
      <c r="P363" s="10"/>
      <c r="Q363" s="10"/>
      <c r="R363" s="10"/>
      <c r="S363" s="10"/>
      <c r="T363" s="10">
        <f>IF(AND($AO$36=5,$AM$36&lt;&gt;"",$BE$36&lt;&gt;"UD"),ABS($BC$36),0)</f>
        <v>0</v>
      </c>
      <c r="U363" s="10"/>
      <c r="V363" s="77"/>
      <c r="W363" s="77"/>
      <c r="X363" s="77"/>
      <c r="Y363" s="77"/>
      <c r="Z363" s="77"/>
      <c r="AA363" s="77"/>
      <c r="AB363" s="77"/>
      <c r="AC363" s="10">
        <f>IF(AND($I$23=5,$G$23&lt;&gt;"",$Z$23="UD"),ABS($X$23),0)</f>
        <v>0</v>
      </c>
      <c r="AD363" s="10"/>
      <c r="AE363" s="77"/>
      <c r="AF363" s="77"/>
      <c r="AG363" s="10"/>
      <c r="AH363" s="10"/>
      <c r="AI363" s="10">
        <f>IF(AND($I$43=5,$G$43&lt;&gt;"",$Z$43="UD"),ABS($X$43),0)</f>
        <v>0</v>
      </c>
      <c r="AJ363" s="10"/>
      <c r="AK363" s="10"/>
      <c r="AL363" s="10"/>
      <c r="AM363" s="10"/>
      <c r="AN363" s="10">
        <f>IF(AND($AO$22=5,$AM$22&lt;&gt;"",$BE$22="UD"),ABS($BC$22),0)</f>
        <v>0</v>
      </c>
      <c r="AO363" s="10"/>
      <c r="AP363" s="10"/>
      <c r="AQ363" s="10"/>
      <c r="AR363" s="10">
        <f>IF(AND($AO$36=5,$AM$36&lt;&gt;"",$BE$36="UD"),ABS($BC$36),0)</f>
        <v>0</v>
      </c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88"/>
      <c r="BO363" s="88"/>
      <c r="BP363" s="88"/>
      <c r="BQ363" s="88"/>
      <c r="BR363" s="88"/>
      <c r="BS363" s="88"/>
      <c r="BT363" s="88"/>
      <c r="BU363" s="88"/>
      <c r="BV363" s="88"/>
      <c r="BW363" s="88"/>
      <c r="BX363" s="88"/>
      <c r="BY363" s="88"/>
      <c r="BZ363" s="88"/>
      <c r="CA363" s="88"/>
      <c r="CB363" s="88"/>
      <c r="CC363" s="88"/>
      <c r="CD363" s="88"/>
      <c r="CE363" s="88"/>
      <c r="CF363" s="88"/>
    </row>
    <row r="364" spans="1:84" s="88" customFormat="1" ht="11.25" hidden="1" customHeight="1" x14ac:dyDescent="0.2">
      <c r="A364" s="10">
        <f>IF(AND($I$24=5,$G$24&lt;&gt;"",$Z$24&lt;&gt;"UD"),ABS($X$24),0)</f>
        <v>0</v>
      </c>
      <c r="B364" s="10"/>
      <c r="C364" s="10"/>
      <c r="D364" s="10"/>
      <c r="E364" s="10"/>
      <c r="F364" s="10"/>
      <c r="G364" s="10"/>
      <c r="H364" s="10">
        <f>IF(AND($I$45=5,$G$45&lt;&gt;"",$Z$45&lt;&gt;"UD"),ABS($X$45),0)</f>
        <v>0</v>
      </c>
      <c r="I364" s="10"/>
      <c r="J364" s="10"/>
      <c r="K364" s="10"/>
      <c r="L364" s="10"/>
      <c r="M364" s="10"/>
      <c r="N364" s="10">
        <f>IF(AND($AO$24=5,$AM$24&lt;&gt;"",$BE$24&lt;&gt;"UD"),ABS($BC$24),0)</f>
        <v>0</v>
      </c>
      <c r="O364" s="10"/>
      <c r="P364" s="10"/>
      <c r="Q364" s="10"/>
      <c r="R364" s="10"/>
      <c r="S364" s="10"/>
      <c r="T364" s="10">
        <f>IF(AND($AO$37=5,$AM$37&lt;&gt;"",$BE$37&lt;&gt;"UD"),ABS($BC$37),0)</f>
        <v>0</v>
      </c>
      <c r="U364" s="10"/>
      <c r="V364" s="77"/>
      <c r="W364" s="77"/>
      <c r="X364" s="77"/>
      <c r="Y364" s="77"/>
      <c r="Z364" s="77"/>
      <c r="AA364" s="77"/>
      <c r="AB364" s="77"/>
      <c r="AC364" s="10">
        <f>IF(AND($I$24=5,$G$24&lt;&gt;"",$Z$24="UD"),ABS($X$24),0)</f>
        <v>0</v>
      </c>
      <c r="AD364" s="10"/>
      <c r="AE364" s="77"/>
      <c r="AF364" s="77"/>
      <c r="AG364" s="10"/>
      <c r="AH364" s="10"/>
      <c r="AI364" s="10">
        <f>IF(AND($I$44=5,$G$44&lt;&gt;"",$Z$44="UD"),ABS($X$44),0)</f>
        <v>0</v>
      </c>
      <c r="AJ364" s="10"/>
      <c r="AK364" s="10"/>
      <c r="AL364" s="10"/>
      <c r="AM364" s="10"/>
      <c r="AN364" s="10">
        <f>IF(AND($AO$23=5,$AM$23&lt;&gt;"",$BE$23="UD"),ABS($BC$23),0)</f>
        <v>0</v>
      </c>
      <c r="AO364" s="10"/>
      <c r="AP364" s="10"/>
      <c r="AQ364" s="10"/>
      <c r="AR364" s="10">
        <f>IF(AND($AO$37=5,$AM$37&lt;&gt;"",$BE$37="UD"),ABS($BC$37),0)</f>
        <v>0</v>
      </c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</row>
    <row r="365" spans="1:84" s="88" customFormat="1" ht="11.25" hidden="1" customHeight="1" x14ac:dyDescent="0.2">
      <c r="A365" s="10">
        <f>IF(AND($I$25=5,$G$25&lt;&gt;"",$Z$25&lt;&gt;"UD"),ABS($X$25),0)</f>
        <v>0</v>
      </c>
      <c r="B365" s="10"/>
      <c r="C365" s="10"/>
      <c r="D365" s="10"/>
      <c r="E365" s="10"/>
      <c r="F365" s="10"/>
      <c r="G365" s="10"/>
      <c r="H365" s="10">
        <f>IF(AND($I$46=5,$G$46&lt;&gt;"",$Z$46&lt;&gt;"UD"),ABS($X$46),0)</f>
        <v>0</v>
      </c>
      <c r="I365" s="10"/>
      <c r="J365" s="10"/>
      <c r="K365" s="10"/>
      <c r="L365" s="10"/>
      <c r="M365" s="10"/>
      <c r="N365" s="10">
        <f>IF(AND($AO$25=5,$AM$25&lt;&gt;"",$BE$25&lt;&gt;"UD"),ABS($BC$25),0)</f>
        <v>0</v>
      </c>
      <c r="O365" s="10"/>
      <c r="P365" s="10"/>
      <c r="Q365" s="10"/>
      <c r="R365" s="10"/>
      <c r="S365" s="10"/>
      <c r="T365" s="10">
        <f>IF(AND($AO$38=5,$AM$38&lt;&gt;"",$BE$38&lt;&gt;"UD"),ABS($BC$38),0)</f>
        <v>0</v>
      </c>
      <c r="U365" s="10"/>
      <c r="V365" s="77"/>
      <c r="W365" s="77"/>
      <c r="X365" s="77"/>
      <c r="Y365" s="77"/>
      <c r="Z365" s="77"/>
      <c r="AA365" s="77"/>
      <c r="AB365" s="77"/>
      <c r="AC365" s="10">
        <f>IF(AND($I$25=5,$G$25&lt;&gt;"",$Z$25="UD"),ABS($X$25),0)</f>
        <v>0</v>
      </c>
      <c r="AD365" s="10"/>
      <c r="AE365" s="77"/>
      <c r="AF365" s="77"/>
      <c r="AG365" s="10"/>
      <c r="AH365" s="10"/>
      <c r="AI365" s="10">
        <f>IF(AND($I$45=5,$G$45&lt;&gt;"",$Z$45="UD"),ABS($X$45),0)</f>
        <v>0</v>
      </c>
      <c r="AJ365" s="10"/>
      <c r="AK365" s="10"/>
      <c r="AL365" s="10"/>
      <c r="AM365" s="10"/>
      <c r="AN365" s="10">
        <f>IF(AND($AO$24=5,$AM$24&lt;&gt;"",$BE$24="UD"),ABS($BC$24),0)</f>
        <v>0</v>
      </c>
      <c r="AO365" s="10"/>
      <c r="AP365" s="10"/>
      <c r="AQ365" s="10"/>
      <c r="AR365" s="10">
        <f>IF(AND($AO$38=5,$AM$38&lt;&gt;"",$BE$38="UD"),ABS($BC$38),0)</f>
        <v>0</v>
      </c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</row>
    <row r="366" spans="1:84" s="88" customFormat="1" ht="11.25" hidden="1" customHeight="1" x14ac:dyDescent="0.2">
      <c r="A366" s="10">
        <f>IF(AND($I$26=5,$G$26&lt;&gt;"",$Z$26&lt;&gt;"UD"),ABS($X$26),0)</f>
        <v>0</v>
      </c>
      <c r="B366" s="10"/>
      <c r="C366" s="10"/>
      <c r="D366" s="10"/>
      <c r="E366" s="10"/>
      <c r="F366" s="10"/>
      <c r="G366" s="10"/>
      <c r="H366" s="10">
        <f>IF(AND($I$47=5,$G$47&lt;&gt;"",$Z$47&lt;&gt;"UD"),ABS($X$47),0)</f>
        <v>0</v>
      </c>
      <c r="I366" s="10"/>
      <c r="J366" s="10"/>
      <c r="K366" s="10"/>
      <c r="L366" s="10"/>
      <c r="M366" s="10"/>
      <c r="N366" s="79">
        <f>SUM(N355:N365)</f>
        <v>0</v>
      </c>
      <c r="O366" s="79" t="s">
        <v>130</v>
      </c>
      <c r="P366" s="10"/>
      <c r="Q366" s="10"/>
      <c r="R366" s="10"/>
      <c r="S366" s="10"/>
      <c r="T366" s="79">
        <f>SUM(T356:T365)</f>
        <v>0</v>
      </c>
      <c r="U366" s="79" t="s">
        <v>130</v>
      </c>
      <c r="V366" s="77"/>
      <c r="W366" s="77"/>
      <c r="X366" s="77"/>
      <c r="Y366" s="77"/>
      <c r="Z366" s="77"/>
      <c r="AA366" s="77"/>
      <c r="AB366" s="77"/>
      <c r="AC366" s="10">
        <f>IF(AND($I$26=5,$G$26&lt;&gt;"",$Z$26="UD"),ABS($X$26),0)</f>
        <v>0</v>
      </c>
      <c r="AD366" s="10"/>
      <c r="AE366" s="77"/>
      <c r="AF366" s="77"/>
      <c r="AG366" s="10"/>
      <c r="AH366" s="10"/>
      <c r="AI366" s="10">
        <f>IF(AND($I$46=5,$G$46&lt;&gt;"",$Z$46="UD"),ABS($X$46),0)</f>
        <v>0</v>
      </c>
      <c r="AJ366" s="10"/>
      <c r="AK366" s="10"/>
      <c r="AL366" s="10"/>
      <c r="AM366" s="10"/>
      <c r="AN366" s="10">
        <f>IF(AND($AO$25=5,$AM$25&lt;&gt;"",$BE$25="UD"),ABS($BC$25),0)</f>
        <v>0</v>
      </c>
      <c r="AO366" s="10"/>
      <c r="AP366" s="10"/>
      <c r="AQ366" s="10"/>
      <c r="AR366" s="79">
        <f>SUM(AR356:AR365)</f>
        <v>0</v>
      </c>
      <c r="AS366" s="79" t="s">
        <v>130</v>
      </c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</row>
    <row r="367" spans="1:84" s="15" customFormat="1" ht="11.25" hidden="1" customHeight="1" x14ac:dyDescent="0.2">
      <c r="A367" s="10">
        <f>IF(AND($I$27=5,$G$27&lt;&gt;"",$Z$27&lt;&gt;"UD"),ABS($X$27),0)</f>
        <v>0</v>
      </c>
      <c r="B367" s="10"/>
      <c r="C367" s="10"/>
      <c r="D367" s="10"/>
      <c r="E367" s="10"/>
      <c r="F367" s="10"/>
      <c r="G367" s="10"/>
      <c r="H367" s="79">
        <f>SUM(H355:H366)</f>
        <v>0</v>
      </c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77"/>
      <c r="W367" s="77"/>
      <c r="X367" s="77"/>
      <c r="Y367" s="77"/>
      <c r="Z367" s="77"/>
      <c r="AA367" s="77"/>
      <c r="AB367" s="77"/>
      <c r="AC367" s="10">
        <f>IF(AND($I$27=5,$G$27&lt;&gt;"",$Z$27="UD"),ABS($X$27),0)</f>
        <v>0</v>
      </c>
      <c r="AD367" s="10"/>
      <c r="AE367" s="77"/>
      <c r="AF367" s="77"/>
      <c r="AG367" s="10"/>
      <c r="AH367" s="10"/>
      <c r="AI367" s="10">
        <f>IF(AND($I$47=5,$G$47&lt;&gt;"",$Z$47="UD"),ABS($X$47),0)</f>
        <v>0</v>
      </c>
      <c r="AJ367" s="49"/>
      <c r="AK367" s="10"/>
      <c r="AL367" s="10"/>
      <c r="AM367" s="10"/>
      <c r="AN367" s="79">
        <f>SUM(AN356:AN366)</f>
        <v>0</v>
      </c>
      <c r="AO367" s="79" t="s">
        <v>130</v>
      </c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88"/>
      <c r="BO367" s="88"/>
      <c r="BP367" s="88"/>
      <c r="BQ367" s="88"/>
      <c r="BR367" s="88"/>
      <c r="BS367" s="88"/>
      <c r="BT367" s="88"/>
      <c r="BU367" s="88"/>
      <c r="BV367" s="88"/>
      <c r="BW367" s="88"/>
      <c r="BX367" s="88"/>
      <c r="BY367" s="88"/>
      <c r="BZ367" s="88"/>
      <c r="CA367" s="88"/>
      <c r="CB367" s="88"/>
      <c r="CC367" s="88"/>
      <c r="CD367" s="88"/>
      <c r="CE367" s="88"/>
      <c r="CF367" s="88"/>
    </row>
    <row r="368" spans="1:84" s="15" customFormat="1" ht="11.25" hidden="1" customHeight="1" x14ac:dyDescent="0.2">
      <c r="A368" s="10">
        <f>IF(AND($I$28=5,$G$28&lt;&gt;"",$Z$28&lt;&gt;"UD"),ABS($X$28),0)</f>
        <v>0</v>
      </c>
      <c r="B368" s="10"/>
      <c r="C368" s="10"/>
      <c r="D368" s="10"/>
      <c r="E368" s="10"/>
      <c r="F368" s="10"/>
      <c r="G368" s="10"/>
      <c r="H368" s="10"/>
      <c r="I368" s="79" t="s">
        <v>130</v>
      </c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77"/>
      <c r="W368" s="77"/>
      <c r="X368" s="77"/>
      <c r="Y368" s="77"/>
      <c r="Z368" s="77"/>
      <c r="AA368" s="77"/>
      <c r="AB368" s="77"/>
      <c r="AC368" s="10">
        <f>IF(AND($I$28=5,$G$28&lt;&gt;"",$Z$28="UD"),ABS($X$28),0)</f>
        <v>0</v>
      </c>
      <c r="AD368" s="10"/>
      <c r="AE368" s="77"/>
      <c r="AF368" s="77"/>
      <c r="AG368" s="10"/>
      <c r="AH368" s="10"/>
      <c r="AI368" s="79">
        <f>SUM(AI356:AI367)</f>
        <v>0</v>
      </c>
      <c r="AJ368" s="79" t="s">
        <v>130</v>
      </c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88"/>
      <c r="BO368" s="88"/>
      <c r="BP368" s="88"/>
      <c r="BQ368" s="88"/>
      <c r="BR368" s="88"/>
      <c r="BS368" s="88"/>
      <c r="BT368" s="88"/>
      <c r="BU368" s="88"/>
      <c r="BV368" s="88"/>
      <c r="BW368" s="88"/>
      <c r="BX368" s="88"/>
      <c r="BY368" s="88"/>
      <c r="BZ368" s="88"/>
      <c r="CA368" s="88"/>
      <c r="CB368" s="88"/>
      <c r="CC368" s="88"/>
      <c r="CD368" s="88"/>
      <c r="CE368" s="88"/>
      <c r="CF368" s="88"/>
    </row>
    <row r="369" spans="1:84" s="15" customFormat="1" ht="11.25" hidden="1" customHeight="1" x14ac:dyDescent="0.2">
      <c r="A369" s="10">
        <f>IF(AND($I$29=5,$G$29&lt;&gt;"",$Z$29&lt;&gt;"UD"),ABS($X$29),0)</f>
        <v>0</v>
      </c>
      <c r="B369" s="78"/>
      <c r="C369" s="78"/>
      <c r="D369" s="78"/>
      <c r="E369" s="78"/>
      <c r="F369" s="78"/>
      <c r="G369" s="78"/>
      <c r="H369" s="78"/>
      <c r="I369" s="10"/>
      <c r="J369" s="10"/>
      <c r="K369" s="10"/>
      <c r="L369" s="10"/>
      <c r="M369" s="78"/>
      <c r="N369" s="78"/>
      <c r="O369" s="78"/>
      <c r="P369" s="78"/>
      <c r="Q369" s="78"/>
      <c r="R369" s="10"/>
      <c r="S369" s="10"/>
      <c r="T369" s="10"/>
      <c r="U369" s="10"/>
      <c r="V369" s="77"/>
      <c r="W369" s="77"/>
      <c r="X369" s="77"/>
      <c r="Y369" s="77"/>
      <c r="Z369" s="77"/>
      <c r="AA369" s="77"/>
      <c r="AB369" s="77"/>
      <c r="AC369" s="10">
        <f>IF(AND($I$29=5,$G$29&lt;&gt;"",$Z$29="UD"),ABS($X$29),0)</f>
        <v>0</v>
      </c>
      <c r="AD369" s="10"/>
      <c r="AE369" s="77"/>
      <c r="AF369" s="77"/>
      <c r="AG369" s="10"/>
      <c r="AH369" s="10"/>
      <c r="AI369" s="10"/>
      <c r="AJ369" s="49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78"/>
      <c r="BH369" s="78"/>
      <c r="BI369" s="10"/>
      <c r="BJ369" s="10"/>
      <c r="BK369" s="10"/>
      <c r="BL369" s="10"/>
      <c r="BM369" s="10"/>
      <c r="BN369" s="87"/>
      <c r="BO369" s="88"/>
      <c r="BP369" s="88"/>
      <c r="BQ369" s="88"/>
      <c r="BR369" s="88"/>
      <c r="BS369" s="88"/>
      <c r="BT369" s="88"/>
      <c r="BU369" s="88"/>
      <c r="BV369" s="88"/>
      <c r="BW369" s="88"/>
      <c r="BX369" s="88"/>
      <c r="BY369" s="88"/>
      <c r="BZ369" s="88"/>
      <c r="CA369" s="88"/>
      <c r="CB369" s="88"/>
      <c r="CC369" s="88"/>
      <c r="CD369" s="88"/>
      <c r="CE369" s="88"/>
      <c r="CF369" s="88"/>
    </row>
    <row r="370" spans="1:84" s="15" customFormat="1" ht="11.25" hidden="1" customHeight="1" x14ac:dyDescent="0.2">
      <c r="A370" s="78">
        <f>IF(AND($I$30=5,$G$30&lt;&gt;"",$Z$30&lt;&gt;"UD"),ABS($X$30),0)</f>
        <v>0</v>
      </c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98"/>
      <c r="W370" s="98"/>
      <c r="X370" s="98"/>
      <c r="Y370" s="98"/>
      <c r="Z370" s="98"/>
      <c r="AA370" s="98"/>
      <c r="AB370" s="98"/>
      <c r="AC370" s="78">
        <f>IF(AND($I$30=5,$G$30&lt;&gt;"",$Z$30="UD"),ABS($X$30),0)</f>
        <v>0</v>
      </c>
      <c r="AD370" s="78"/>
      <c r="AE370" s="98"/>
      <c r="AF370" s="98"/>
      <c r="AG370" s="78"/>
      <c r="AH370" s="78"/>
      <c r="AI370" s="78"/>
      <c r="AJ370" s="99"/>
      <c r="AK370" s="78"/>
      <c r="AL370" s="78"/>
      <c r="AM370" s="78"/>
      <c r="AN370" s="78"/>
      <c r="AO370" s="78"/>
      <c r="AP370" s="78"/>
      <c r="AQ370" s="78"/>
      <c r="AR370" s="78"/>
      <c r="AS370" s="78"/>
      <c r="AT370" s="78"/>
      <c r="AU370" s="78"/>
      <c r="AV370" s="78"/>
      <c r="AW370" s="78"/>
      <c r="AX370" s="78"/>
      <c r="AY370" s="78"/>
      <c r="AZ370" s="78"/>
      <c r="BA370" s="78"/>
      <c r="BB370" s="78"/>
      <c r="BC370" s="78"/>
      <c r="BD370" s="78"/>
      <c r="BE370" s="78"/>
      <c r="BF370" s="78"/>
      <c r="BG370" s="78"/>
      <c r="BH370" s="78"/>
      <c r="BI370" s="78"/>
      <c r="BJ370" s="78"/>
      <c r="BK370" s="78"/>
      <c r="BL370" s="78"/>
      <c r="BM370" s="78"/>
      <c r="BN370" s="88"/>
      <c r="BO370" s="88"/>
      <c r="BP370" s="88"/>
      <c r="BQ370" s="88"/>
      <c r="BR370" s="88"/>
      <c r="BS370" s="88"/>
      <c r="BT370" s="88"/>
      <c r="BU370" s="88"/>
      <c r="BV370" s="88"/>
      <c r="BW370" s="88"/>
      <c r="BX370" s="88"/>
      <c r="BY370" s="88"/>
      <c r="BZ370" s="88"/>
      <c r="CA370" s="88"/>
      <c r="CB370" s="88"/>
      <c r="CC370" s="88"/>
      <c r="CD370" s="88"/>
      <c r="CE370" s="88"/>
      <c r="CF370" s="88"/>
    </row>
    <row r="371" spans="1:84" s="15" customFormat="1" ht="11.25" hidden="1" customHeight="1" x14ac:dyDescent="0.2">
      <c r="A371" s="78">
        <f>IF(AND($I$31=5,$G$31&lt;&gt;"",$Z$31&lt;&gt;"UD"),ABS($X$31),0)</f>
        <v>0</v>
      </c>
      <c r="C371" s="100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98"/>
      <c r="W371" s="98"/>
      <c r="X371" s="98"/>
      <c r="Y371" s="98"/>
      <c r="Z371" s="98"/>
      <c r="AA371" s="98"/>
      <c r="AB371" s="98"/>
      <c r="AC371" s="78">
        <f>IF(AND($I$31=5,$G$31&lt;&gt;"",$Z$31="UD"),ABS($X$31),0)</f>
        <v>0</v>
      </c>
      <c r="AD371" s="78"/>
      <c r="AE371" s="98"/>
      <c r="AF371" s="98"/>
      <c r="AG371" s="78"/>
      <c r="AH371" s="78"/>
      <c r="AI371" s="78"/>
      <c r="AJ371" s="99"/>
      <c r="AK371" s="78"/>
      <c r="AL371" s="78"/>
      <c r="AM371" s="78"/>
      <c r="AN371" s="78"/>
      <c r="AO371" s="78"/>
      <c r="AP371" s="78"/>
      <c r="AQ371" s="78"/>
      <c r="AR371" s="78"/>
      <c r="AS371" s="78"/>
      <c r="AT371" s="78"/>
      <c r="AU371" s="78"/>
      <c r="AV371" s="78"/>
      <c r="AW371" s="78"/>
      <c r="AX371" s="78"/>
      <c r="AY371" s="78"/>
      <c r="AZ371" s="78"/>
      <c r="BA371" s="78"/>
      <c r="BB371" s="78"/>
      <c r="BC371" s="78"/>
      <c r="BD371" s="78"/>
      <c r="BE371" s="78"/>
      <c r="BF371" s="78"/>
      <c r="BG371" s="78"/>
      <c r="BH371" s="78"/>
      <c r="BI371" s="78"/>
      <c r="BJ371" s="78"/>
      <c r="BK371" s="78"/>
      <c r="BL371" s="78"/>
      <c r="BM371" s="78"/>
      <c r="BN371" s="88"/>
      <c r="BO371" s="88"/>
      <c r="BP371" s="88"/>
      <c r="BQ371" s="88"/>
      <c r="BR371" s="88"/>
      <c r="BS371" s="88"/>
      <c r="BT371" s="88"/>
      <c r="BU371" s="88"/>
      <c r="BV371" s="88"/>
      <c r="BW371" s="88"/>
      <c r="BX371" s="88"/>
      <c r="BY371" s="88"/>
      <c r="BZ371" s="88"/>
      <c r="CA371" s="88"/>
      <c r="CB371" s="88"/>
      <c r="CC371" s="88"/>
      <c r="CD371" s="88"/>
      <c r="CE371" s="88"/>
      <c r="CF371" s="88"/>
    </row>
    <row r="372" spans="1:84" s="15" customFormat="1" ht="11.25" hidden="1" customHeight="1" x14ac:dyDescent="0.2">
      <c r="A372" s="10">
        <f>IF(AND($I$14=5,$G$14&lt;&gt;"",$Z$14&lt;&gt;"UD"),ABS($X$14),0)</f>
        <v>0</v>
      </c>
      <c r="B372" s="10"/>
      <c r="C372" s="10"/>
      <c r="D372" s="10"/>
      <c r="E372" s="10"/>
      <c r="F372" s="10"/>
      <c r="G372" s="10"/>
      <c r="H372" s="10"/>
      <c r="I372" s="78"/>
      <c r="J372" s="78"/>
      <c r="K372" s="78"/>
      <c r="L372" s="78"/>
      <c r="M372" s="10"/>
      <c r="N372" s="10"/>
      <c r="O372" s="10"/>
      <c r="P372" s="10"/>
      <c r="Q372" s="10"/>
      <c r="R372" s="78"/>
      <c r="S372" s="78"/>
      <c r="T372" s="78"/>
      <c r="U372" s="78"/>
      <c r="V372" s="98"/>
      <c r="W372" s="98"/>
      <c r="X372" s="98"/>
      <c r="Y372" s="98"/>
      <c r="Z372" s="98"/>
      <c r="AA372" s="98"/>
      <c r="AB372" s="98"/>
      <c r="AC372" s="10">
        <f>IF(AND($I$14=5,$G$14&lt;&gt;"",$Z$14="UD"),ABS($X$14),0)</f>
        <v>0</v>
      </c>
      <c r="AE372" s="98"/>
      <c r="AF372" s="98"/>
      <c r="AG372" s="78"/>
      <c r="AH372" s="78"/>
      <c r="AI372" s="78"/>
      <c r="AJ372" s="99"/>
      <c r="AK372" s="78"/>
      <c r="AL372" s="78"/>
      <c r="AM372" s="78"/>
      <c r="AN372" s="78"/>
      <c r="AO372" s="78"/>
      <c r="AP372" s="78"/>
      <c r="AQ372" s="78"/>
      <c r="AR372" s="78"/>
      <c r="AS372" s="78"/>
      <c r="AT372" s="78"/>
      <c r="AU372" s="78"/>
      <c r="AV372" s="78"/>
      <c r="AW372" s="78"/>
      <c r="AX372" s="78"/>
      <c r="AY372" s="78"/>
      <c r="AZ372" s="78"/>
      <c r="BA372" s="78"/>
      <c r="BB372" s="78"/>
      <c r="BC372" s="78"/>
      <c r="BD372" s="78"/>
      <c r="BE372" s="78"/>
      <c r="BF372" s="78"/>
      <c r="BG372" s="10"/>
      <c r="BH372" s="10"/>
      <c r="BI372" s="78"/>
      <c r="BJ372" s="78"/>
      <c r="BK372" s="78"/>
      <c r="BL372" s="78"/>
      <c r="BM372" s="78"/>
      <c r="BN372" s="88"/>
      <c r="BO372" s="88"/>
      <c r="BP372" s="88"/>
      <c r="BQ372" s="88"/>
      <c r="BR372" s="88"/>
      <c r="BS372" s="88"/>
      <c r="BT372" s="88"/>
      <c r="BU372" s="88"/>
      <c r="BV372" s="88"/>
      <c r="BW372" s="88"/>
      <c r="BX372" s="88"/>
      <c r="BY372" s="88"/>
      <c r="BZ372" s="88"/>
      <c r="CA372" s="88"/>
      <c r="CB372" s="88"/>
      <c r="CC372" s="88"/>
      <c r="CD372" s="88"/>
      <c r="CE372" s="88"/>
      <c r="CF372" s="88"/>
    </row>
    <row r="373" spans="1:84" s="15" customFormat="1" ht="11.25" hidden="1" customHeight="1" x14ac:dyDescent="0.2">
      <c r="A373" s="10">
        <f>IF(AND($I$15=5,$G$15&lt;&gt;"",$Z$15&lt;&gt;"UD"),ABS($X$15),0)</f>
        <v>0</v>
      </c>
      <c r="B373" s="100" t="s">
        <v>130</v>
      </c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77"/>
      <c r="W373" s="77"/>
      <c r="X373" s="77"/>
      <c r="Y373" s="77"/>
      <c r="Z373" s="77"/>
      <c r="AA373" s="77"/>
      <c r="AB373" s="77"/>
      <c r="AC373" s="10">
        <f>IF(AND($I$15=5,$G$15&lt;&gt;"",$Z$15="UD"),ABS($X$15),0)</f>
        <v>0</v>
      </c>
      <c r="AD373" s="10"/>
      <c r="AE373" s="77"/>
      <c r="AF373" s="77"/>
      <c r="AG373" s="10"/>
      <c r="AH373" s="10"/>
      <c r="AI373" s="10"/>
      <c r="AJ373" s="49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88"/>
      <c r="BO373" s="88"/>
      <c r="BP373" s="88"/>
      <c r="BQ373" s="88"/>
      <c r="BR373" s="88"/>
      <c r="BS373" s="88"/>
      <c r="BT373" s="88"/>
      <c r="BU373" s="88"/>
      <c r="BV373" s="88"/>
      <c r="BW373" s="88"/>
      <c r="BX373" s="88"/>
      <c r="BY373" s="88"/>
      <c r="BZ373" s="88"/>
      <c r="CA373" s="88"/>
      <c r="CB373" s="88"/>
      <c r="CC373" s="88"/>
      <c r="CD373" s="88"/>
      <c r="CE373" s="88"/>
      <c r="CF373" s="88"/>
    </row>
    <row r="374" spans="1:84" s="15" customFormat="1" ht="11.25" hidden="1" customHeight="1" x14ac:dyDescent="0.2">
      <c r="A374" s="100">
        <f>SUM(A356:A373)</f>
        <v>0</v>
      </c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77"/>
      <c r="W374" s="77"/>
      <c r="X374" s="77"/>
      <c r="Y374" s="77"/>
      <c r="Z374" s="77"/>
      <c r="AA374" s="77"/>
      <c r="AB374" s="77"/>
      <c r="AC374" s="100">
        <f>SUM(AC356:AC373)</f>
        <v>0</v>
      </c>
      <c r="AD374" s="100" t="s">
        <v>130</v>
      </c>
      <c r="AE374" s="77"/>
      <c r="AF374" s="77"/>
      <c r="AG374" s="10"/>
      <c r="AH374" s="10"/>
      <c r="AI374" s="10"/>
      <c r="AJ374" s="49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88"/>
      <c r="BO374" s="88"/>
      <c r="BP374" s="88"/>
      <c r="BQ374" s="88"/>
      <c r="BR374" s="88"/>
      <c r="BS374" s="88"/>
      <c r="BT374" s="88"/>
      <c r="BU374" s="88"/>
      <c r="BV374" s="88"/>
      <c r="BW374" s="88"/>
      <c r="BX374" s="88"/>
      <c r="BY374" s="88"/>
      <c r="BZ374" s="88"/>
      <c r="CA374" s="88"/>
      <c r="CB374" s="88"/>
      <c r="CC374" s="88"/>
      <c r="CD374" s="88"/>
      <c r="CE374" s="88"/>
      <c r="CF374" s="88"/>
    </row>
    <row r="375" spans="1:84" s="15" customFormat="1" ht="11.25" hidden="1" customHeight="1" x14ac:dyDescent="0.2">
      <c r="A375" s="10"/>
      <c r="B375" s="77" t="s">
        <v>145</v>
      </c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77"/>
      <c r="W375" s="77"/>
      <c r="X375" s="77"/>
      <c r="Y375" s="77"/>
      <c r="Z375" s="77"/>
      <c r="AA375" s="77"/>
      <c r="AB375" s="77"/>
      <c r="AC375" s="77"/>
      <c r="AD375" s="77"/>
      <c r="AE375" s="77"/>
      <c r="AF375" s="77"/>
      <c r="AG375" s="10"/>
      <c r="AH375" s="10"/>
      <c r="AI375" s="10"/>
      <c r="AJ375" s="49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88"/>
      <c r="BO375" s="88"/>
      <c r="BP375" s="88"/>
      <c r="BQ375" s="88"/>
      <c r="BR375" s="88"/>
      <c r="BS375" s="88"/>
      <c r="BT375" s="88"/>
      <c r="BU375" s="88"/>
      <c r="BV375" s="88"/>
      <c r="BW375" s="88"/>
      <c r="BX375" s="88"/>
      <c r="BY375" s="88"/>
      <c r="BZ375" s="88"/>
      <c r="CA375" s="88"/>
      <c r="CB375" s="88"/>
      <c r="CC375" s="88"/>
      <c r="CD375" s="88"/>
      <c r="CE375" s="88"/>
      <c r="CF375" s="88"/>
    </row>
    <row r="376" spans="1:84" s="15" customFormat="1" ht="11.25" hidden="1" customHeight="1" x14ac:dyDescent="0.2">
      <c r="A376" s="10">
        <f>A374+H367+N366+T366+Y356</f>
        <v>0</v>
      </c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86"/>
      <c r="W376" s="77"/>
      <c r="X376" s="77"/>
      <c r="Y376" s="77"/>
      <c r="Z376" s="77"/>
      <c r="AA376" s="77"/>
      <c r="AB376" s="77"/>
      <c r="AC376" s="10">
        <f>AC374+AI368+AN367+AR366+AW356</f>
        <v>0</v>
      </c>
      <c r="AD376" s="77" t="s">
        <v>145</v>
      </c>
      <c r="AE376" s="77"/>
      <c r="AF376" s="77"/>
      <c r="AG376" s="10"/>
      <c r="AH376" s="10"/>
      <c r="AI376" s="10"/>
      <c r="AJ376" s="49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83"/>
      <c r="BG376" s="10"/>
      <c r="BH376" s="10"/>
      <c r="BI376" s="10"/>
      <c r="BJ376" s="10"/>
      <c r="BK376" s="10"/>
      <c r="BL376" s="10"/>
      <c r="BM376" s="10"/>
      <c r="BN376" s="88"/>
      <c r="BO376" s="88"/>
      <c r="BP376" s="88"/>
      <c r="BQ376" s="88"/>
      <c r="BR376" s="88"/>
      <c r="BS376" s="88"/>
      <c r="BT376" s="88"/>
      <c r="BU376" s="88"/>
      <c r="BV376" s="88"/>
      <c r="BW376" s="88"/>
      <c r="BX376" s="88"/>
      <c r="BY376" s="88"/>
      <c r="BZ376" s="88"/>
      <c r="CA376" s="88"/>
      <c r="CB376" s="88"/>
      <c r="CC376" s="88"/>
      <c r="CD376" s="88"/>
      <c r="CE376" s="88"/>
      <c r="CF376" s="88"/>
    </row>
    <row r="377" spans="1:84" s="15" customFormat="1" ht="11.25" hidden="1" customHeight="1" x14ac:dyDescent="0.2">
      <c r="A377" s="10"/>
      <c r="B377" s="10"/>
      <c r="C377" s="10"/>
      <c r="D377" s="10">
        <f>A374+AC374</f>
        <v>0</v>
      </c>
      <c r="E377" s="10"/>
      <c r="F377" s="10"/>
      <c r="G377" s="10" t="s">
        <v>5</v>
      </c>
      <c r="H377" s="10">
        <f>AC376</f>
        <v>0</v>
      </c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77"/>
      <c r="W377" s="77"/>
      <c r="X377" s="77"/>
      <c r="Y377" s="77"/>
      <c r="Z377" s="77"/>
      <c r="AA377" s="77"/>
      <c r="AB377" s="77"/>
      <c r="AC377" s="10"/>
      <c r="AD377" s="10"/>
      <c r="AE377" s="77"/>
      <c r="AF377" s="77"/>
      <c r="AG377" s="10"/>
      <c r="AH377" s="10"/>
      <c r="AI377" s="10"/>
      <c r="AJ377" s="49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88"/>
      <c r="BO377" s="88"/>
      <c r="BP377" s="88"/>
      <c r="BQ377" s="88"/>
      <c r="BR377" s="88"/>
      <c r="BS377" s="88"/>
      <c r="BT377" s="88"/>
      <c r="BU377" s="88"/>
      <c r="BV377" s="88"/>
      <c r="BW377" s="88"/>
      <c r="BX377" s="88"/>
      <c r="BY377" s="88"/>
      <c r="BZ377" s="88"/>
      <c r="CA377" s="88"/>
      <c r="CB377" s="88"/>
      <c r="CC377" s="88"/>
      <c r="CD377" s="88"/>
      <c r="CE377" s="88"/>
      <c r="CF377" s="88"/>
    </row>
    <row r="378" spans="1:84" s="15" customFormat="1" ht="11.25" hidden="1" customHeight="1" x14ac:dyDescent="0.2">
      <c r="A378" s="10" t="s">
        <v>120</v>
      </c>
      <c r="B378" s="10"/>
      <c r="C378" s="10"/>
      <c r="D378" s="10">
        <f>H367+AI368</f>
        <v>0</v>
      </c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77"/>
      <c r="W378" s="77"/>
      <c r="X378" s="77"/>
      <c r="Y378" s="77"/>
      <c r="Z378" s="77"/>
      <c r="AA378" s="77"/>
      <c r="AB378" s="77"/>
      <c r="AC378" s="77"/>
      <c r="AD378" s="77"/>
      <c r="AE378" s="77"/>
      <c r="AF378" s="77"/>
      <c r="AG378" s="10"/>
      <c r="AH378" s="10"/>
      <c r="AI378" s="10"/>
      <c r="AJ378" s="49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88"/>
      <c r="BO378" s="88"/>
      <c r="BP378" s="88"/>
      <c r="BQ378" s="88"/>
      <c r="BR378" s="88"/>
      <c r="BS378" s="88"/>
      <c r="BT378" s="88"/>
      <c r="BU378" s="88"/>
      <c r="BV378" s="88"/>
      <c r="BW378" s="88"/>
      <c r="BX378" s="88"/>
      <c r="BY378" s="88"/>
      <c r="BZ378" s="88"/>
      <c r="CA378" s="88"/>
      <c r="CB378" s="88"/>
      <c r="CC378" s="88"/>
      <c r="CD378" s="88"/>
      <c r="CE378" s="88"/>
      <c r="CF378" s="88"/>
    </row>
    <row r="379" spans="1:84" s="15" customFormat="1" ht="11.25" hidden="1" customHeight="1" x14ac:dyDescent="0.2">
      <c r="A379" s="10" t="s">
        <v>121</v>
      </c>
      <c r="B379" s="10"/>
      <c r="C379" s="10"/>
      <c r="D379" s="10">
        <f>N366+AN367</f>
        <v>0</v>
      </c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77"/>
      <c r="W379" s="77"/>
      <c r="X379" s="77"/>
      <c r="Y379" s="77"/>
      <c r="Z379" s="77"/>
      <c r="AA379" s="77"/>
      <c r="AB379" s="77"/>
      <c r="AC379" s="77"/>
      <c r="AD379" s="77"/>
      <c r="AE379" s="77"/>
      <c r="AF379" s="77"/>
      <c r="AG379" s="10"/>
      <c r="AH379" s="10"/>
      <c r="AI379" s="10"/>
      <c r="AJ379" s="49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88"/>
      <c r="BO379" s="88"/>
      <c r="BP379" s="88"/>
      <c r="BQ379" s="88"/>
      <c r="BR379" s="88"/>
      <c r="BS379" s="88"/>
      <c r="BT379" s="88"/>
      <c r="BU379" s="88"/>
      <c r="BV379" s="88"/>
      <c r="BW379" s="88"/>
      <c r="BX379" s="88"/>
      <c r="BY379" s="88"/>
      <c r="BZ379" s="88"/>
      <c r="CA379" s="88"/>
      <c r="CB379" s="88"/>
      <c r="CC379" s="88"/>
      <c r="CD379" s="88"/>
      <c r="CE379" s="88"/>
      <c r="CF379" s="88"/>
    </row>
    <row r="380" spans="1:84" s="15" customFormat="1" ht="11.25" hidden="1" customHeight="1" x14ac:dyDescent="0.2">
      <c r="A380" s="10" t="s">
        <v>138</v>
      </c>
      <c r="B380" s="10"/>
      <c r="C380" s="10"/>
      <c r="D380" s="10">
        <f>Y356+AW356</f>
        <v>0</v>
      </c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77"/>
      <c r="W380" s="77"/>
      <c r="X380" s="77"/>
      <c r="Y380" s="77"/>
      <c r="Z380" s="77"/>
      <c r="AA380" s="77"/>
      <c r="AB380" s="77"/>
      <c r="AC380" s="77"/>
      <c r="AD380" s="77"/>
      <c r="AE380" s="77"/>
      <c r="AF380" s="77"/>
      <c r="AG380" s="10"/>
      <c r="AH380" s="10"/>
      <c r="AI380" s="10"/>
      <c r="AJ380" s="49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88"/>
      <c r="BO380" s="88"/>
      <c r="BP380" s="88"/>
      <c r="BQ380" s="88"/>
      <c r="BR380" s="88"/>
      <c r="BS380" s="88"/>
      <c r="BT380" s="88"/>
      <c r="BU380" s="88"/>
      <c r="BV380" s="88"/>
      <c r="BW380" s="88"/>
      <c r="BX380" s="88"/>
      <c r="BY380" s="88"/>
      <c r="BZ380" s="88"/>
      <c r="CA380" s="88"/>
      <c r="CB380" s="88"/>
      <c r="CC380" s="88"/>
      <c r="CD380" s="88"/>
      <c r="CE380" s="88"/>
      <c r="CF380" s="88"/>
    </row>
    <row r="381" spans="1:84" s="15" customFormat="1" ht="11.25" hidden="1" customHeight="1" x14ac:dyDescent="0.2">
      <c r="A381" s="10" t="s">
        <v>1086</v>
      </c>
      <c r="B381" s="10"/>
      <c r="C381" s="10"/>
      <c r="D381" s="10">
        <f>T366+AR366</f>
        <v>0</v>
      </c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77"/>
      <c r="W381" s="77"/>
      <c r="X381" s="77"/>
      <c r="Y381" s="77"/>
      <c r="Z381" s="77"/>
      <c r="AA381" s="77"/>
      <c r="AB381" s="77"/>
      <c r="AC381" s="77"/>
      <c r="AD381" s="77"/>
      <c r="AE381" s="77"/>
      <c r="AF381" s="77"/>
      <c r="AG381" s="10"/>
      <c r="AH381" s="10"/>
      <c r="AI381" s="10"/>
      <c r="AJ381" s="49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88"/>
      <c r="BO381" s="88"/>
      <c r="BP381" s="88"/>
      <c r="BQ381" s="88"/>
      <c r="BR381" s="88"/>
      <c r="BS381" s="88"/>
      <c r="BT381" s="88"/>
      <c r="BU381" s="88"/>
      <c r="BV381" s="88"/>
      <c r="BW381" s="88"/>
      <c r="BX381" s="88"/>
      <c r="BY381" s="88"/>
      <c r="BZ381" s="88"/>
      <c r="CA381" s="88"/>
      <c r="CB381" s="88"/>
      <c r="CC381" s="88"/>
      <c r="CD381" s="88"/>
      <c r="CE381" s="88"/>
      <c r="CF381" s="88"/>
    </row>
    <row r="382" spans="1:84" s="15" customFormat="1" ht="11.25" hidden="1" customHeight="1" x14ac:dyDescent="0.2">
      <c r="A382" s="10" t="s">
        <v>139</v>
      </c>
      <c r="B382" s="81" t="s">
        <v>145</v>
      </c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77"/>
      <c r="W382" s="77"/>
      <c r="X382" s="77"/>
      <c r="Y382" s="77"/>
      <c r="Z382" s="77"/>
      <c r="AA382" s="77"/>
      <c r="AB382" s="77"/>
      <c r="AC382" s="77"/>
      <c r="AD382" s="77"/>
      <c r="AE382" s="77"/>
      <c r="AF382" s="77"/>
      <c r="AG382" s="10"/>
      <c r="AH382" s="10"/>
      <c r="AI382" s="10"/>
      <c r="AJ382" s="49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88"/>
      <c r="BO382" s="88"/>
      <c r="BP382" s="88"/>
      <c r="BQ382" s="88"/>
      <c r="BR382" s="88"/>
      <c r="BS382" s="88"/>
      <c r="BT382" s="88"/>
      <c r="BU382" s="88"/>
      <c r="BV382" s="88"/>
      <c r="BW382" s="88"/>
      <c r="BX382" s="88"/>
      <c r="BY382" s="88"/>
      <c r="BZ382" s="88"/>
      <c r="CA382" s="88"/>
      <c r="CB382" s="88"/>
      <c r="CC382" s="88"/>
      <c r="CD382" s="88"/>
      <c r="CE382" s="88"/>
      <c r="CF382" s="88"/>
    </row>
    <row r="383" spans="1:84" s="15" customFormat="1" ht="11.25" hidden="1" customHeight="1" x14ac:dyDescent="0.2">
      <c r="A383" s="81">
        <f>A376+AC376</f>
        <v>0</v>
      </c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77"/>
      <c r="W383" s="77"/>
      <c r="X383" s="77"/>
      <c r="Y383" s="77"/>
      <c r="Z383" s="77"/>
      <c r="AA383" s="77"/>
      <c r="AB383" s="77"/>
      <c r="AC383" s="77"/>
      <c r="AD383" s="77"/>
      <c r="AE383" s="77"/>
      <c r="AF383" s="77"/>
      <c r="AG383" s="10"/>
      <c r="AH383" s="10"/>
      <c r="AI383" s="10"/>
      <c r="AJ383" s="49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88"/>
      <c r="BO383" s="88"/>
      <c r="BP383" s="88"/>
      <c r="BQ383" s="88"/>
      <c r="BR383" s="88"/>
      <c r="BS383" s="88"/>
      <c r="BT383" s="88"/>
      <c r="BU383" s="88"/>
      <c r="BV383" s="88"/>
      <c r="BW383" s="88"/>
      <c r="BX383" s="88"/>
      <c r="BY383" s="88"/>
      <c r="BZ383" s="88"/>
      <c r="CA383" s="88"/>
      <c r="CB383" s="88"/>
      <c r="CC383" s="88"/>
      <c r="CD383" s="88"/>
      <c r="CE383" s="88"/>
      <c r="CF383" s="88"/>
    </row>
    <row r="384" spans="1:84" s="15" customFormat="1" ht="11.25" hidden="1" customHeight="1" x14ac:dyDescent="0.2">
      <c r="A384" s="10"/>
      <c r="B384" s="93"/>
      <c r="C384" s="93"/>
      <c r="D384" s="93"/>
      <c r="E384" s="93"/>
      <c r="F384" s="93"/>
      <c r="G384" s="93"/>
      <c r="H384" s="93"/>
      <c r="I384" s="10"/>
      <c r="J384" s="10"/>
      <c r="K384" s="10"/>
      <c r="L384" s="10"/>
      <c r="M384" s="93"/>
      <c r="N384" s="93"/>
      <c r="O384" s="93"/>
      <c r="P384" s="93"/>
      <c r="Q384" s="93"/>
      <c r="R384" s="10"/>
      <c r="S384" s="10"/>
      <c r="T384" s="10"/>
      <c r="U384" s="10"/>
      <c r="V384" s="77"/>
      <c r="W384" s="77"/>
      <c r="X384" s="77"/>
      <c r="Y384" s="77"/>
      <c r="Z384" s="77"/>
      <c r="AA384" s="77"/>
      <c r="AB384" s="77"/>
      <c r="AC384" s="77"/>
      <c r="AD384" s="77"/>
      <c r="AE384" s="77"/>
      <c r="AF384" s="77"/>
      <c r="AG384" s="10"/>
      <c r="AH384" s="10"/>
      <c r="AI384" s="10"/>
      <c r="AJ384" s="49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93"/>
      <c r="BH384" s="93"/>
      <c r="BI384" s="10"/>
      <c r="BJ384" s="10"/>
      <c r="BK384" s="10"/>
      <c r="BL384" s="10"/>
      <c r="BM384" s="10"/>
      <c r="BN384" s="88"/>
      <c r="BO384" s="88"/>
      <c r="BP384" s="88"/>
      <c r="BQ384" s="88"/>
      <c r="BR384" s="88"/>
      <c r="BS384" s="88"/>
      <c r="BT384" s="88"/>
      <c r="BU384" s="88"/>
      <c r="BV384" s="88"/>
      <c r="BW384" s="88"/>
      <c r="BX384" s="88"/>
      <c r="BY384" s="88"/>
      <c r="BZ384" s="88"/>
      <c r="CA384" s="88"/>
      <c r="CB384" s="88"/>
      <c r="CC384" s="88"/>
      <c r="CD384" s="88"/>
      <c r="CE384" s="88"/>
      <c r="CF384" s="88"/>
    </row>
    <row r="385" spans="1:84" s="15" customFormat="1" ht="11.25" hidden="1" customHeight="1" x14ac:dyDescent="0.2">
      <c r="A385" s="93"/>
      <c r="B385" s="10"/>
      <c r="C385" s="10"/>
      <c r="D385" s="10"/>
      <c r="E385" s="10"/>
      <c r="F385" s="10"/>
      <c r="G385" s="10"/>
      <c r="H385" s="10"/>
      <c r="I385" s="93"/>
      <c r="J385" s="93"/>
      <c r="K385" s="93"/>
      <c r="L385" s="93"/>
      <c r="M385" s="10"/>
      <c r="N385" s="10"/>
      <c r="O385" s="10"/>
      <c r="P385" s="10"/>
      <c r="Q385" s="10"/>
      <c r="R385" s="93"/>
      <c r="S385" s="93"/>
      <c r="T385" s="93"/>
      <c r="U385" s="93"/>
      <c r="V385" s="94"/>
      <c r="W385" s="94"/>
      <c r="X385" s="94"/>
      <c r="Y385" s="94"/>
      <c r="Z385" s="94"/>
      <c r="AA385" s="94"/>
      <c r="AB385" s="94"/>
      <c r="AC385" s="94"/>
      <c r="AD385" s="94"/>
      <c r="AE385" s="94"/>
      <c r="AF385" s="94"/>
      <c r="AG385" s="93"/>
      <c r="AH385" s="93"/>
      <c r="AI385" s="93"/>
      <c r="AJ385" s="95"/>
      <c r="AK385" s="93"/>
      <c r="AL385" s="93"/>
      <c r="AM385" s="93"/>
      <c r="AN385" s="93"/>
      <c r="AO385" s="93"/>
      <c r="AP385" s="93"/>
      <c r="AQ385" s="93"/>
      <c r="AR385" s="93"/>
      <c r="AS385" s="93"/>
      <c r="AT385" s="93"/>
      <c r="AU385" s="93"/>
      <c r="AV385" s="93"/>
      <c r="AW385" s="93"/>
      <c r="AX385" s="93"/>
      <c r="AY385" s="93"/>
      <c r="AZ385" s="93"/>
      <c r="BA385" s="93"/>
      <c r="BB385" s="93"/>
      <c r="BC385" s="93"/>
      <c r="BD385" s="93"/>
      <c r="BE385" s="93"/>
      <c r="BF385" s="93"/>
      <c r="BG385" s="10"/>
      <c r="BH385" s="10"/>
      <c r="BI385" s="93"/>
      <c r="BJ385" s="93"/>
      <c r="BK385" s="93"/>
      <c r="BL385" s="93"/>
      <c r="BM385" s="93"/>
      <c r="BN385" s="88"/>
      <c r="BO385" s="88"/>
      <c r="BP385" s="88"/>
      <c r="BQ385" s="88"/>
      <c r="BR385" s="88"/>
      <c r="BS385" s="88"/>
      <c r="BT385" s="88"/>
      <c r="BU385" s="88"/>
      <c r="BV385" s="88"/>
      <c r="BW385" s="88"/>
      <c r="BX385" s="88"/>
      <c r="BY385" s="88"/>
      <c r="BZ385" s="88"/>
      <c r="CA385" s="88"/>
      <c r="CB385" s="88"/>
      <c r="CC385" s="88"/>
      <c r="CD385" s="88"/>
      <c r="CE385" s="88"/>
      <c r="CF385" s="88"/>
    </row>
    <row r="386" spans="1:84" s="15" customFormat="1" ht="11.25" hidden="1" customHeight="1" x14ac:dyDescent="0.2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77"/>
      <c r="W386" s="77"/>
      <c r="X386" s="77"/>
      <c r="Y386" s="77"/>
      <c r="Z386" s="77"/>
      <c r="AA386" s="77"/>
      <c r="AB386" s="77"/>
      <c r="AC386" s="77"/>
      <c r="AD386" s="77"/>
      <c r="AE386" s="77"/>
      <c r="AF386" s="77"/>
      <c r="AG386" s="10"/>
      <c r="AH386" s="10"/>
      <c r="AI386" s="10"/>
      <c r="AJ386" s="49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88"/>
      <c r="BO386" s="88"/>
      <c r="BP386" s="88"/>
      <c r="BQ386" s="88"/>
      <c r="BR386" s="88"/>
      <c r="BS386" s="88"/>
      <c r="BT386" s="88"/>
      <c r="BU386" s="88"/>
      <c r="BV386" s="88"/>
      <c r="BW386" s="88"/>
      <c r="BX386" s="88"/>
      <c r="BY386" s="88"/>
      <c r="BZ386" s="88"/>
      <c r="CA386" s="88"/>
      <c r="CB386" s="88"/>
      <c r="CC386" s="88"/>
      <c r="CD386" s="88"/>
      <c r="CE386" s="88"/>
      <c r="CF386" s="88"/>
    </row>
    <row r="387" spans="1:84" s="15" customFormat="1" ht="11.25" hidden="1" customHeight="1" x14ac:dyDescent="0.2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77"/>
      <c r="W387" s="77"/>
      <c r="X387" s="77"/>
      <c r="Y387" s="77"/>
      <c r="Z387" s="77"/>
      <c r="AA387" s="77"/>
      <c r="AB387" s="77"/>
      <c r="AC387" s="77"/>
      <c r="AD387" s="77"/>
      <c r="AE387" s="77"/>
      <c r="AF387" s="77"/>
      <c r="AG387" s="10"/>
      <c r="AH387" s="10"/>
      <c r="AI387" s="10"/>
      <c r="AJ387" s="49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88"/>
      <c r="BO387" s="88"/>
      <c r="BP387" s="88"/>
      <c r="BQ387" s="88"/>
      <c r="BR387" s="88"/>
      <c r="BS387" s="88"/>
      <c r="BT387" s="88"/>
      <c r="BU387" s="88"/>
      <c r="BV387" s="88"/>
      <c r="BW387" s="88"/>
      <c r="BX387" s="88"/>
      <c r="BY387" s="88"/>
      <c r="BZ387" s="88"/>
      <c r="CA387" s="88"/>
      <c r="CB387" s="88"/>
      <c r="CC387" s="88"/>
      <c r="CD387" s="88"/>
      <c r="CE387" s="88"/>
      <c r="CF387" s="88"/>
    </row>
    <row r="388" spans="1:84" s="15" customFormat="1" ht="11.25" hidden="1" customHeight="1" x14ac:dyDescent="0.2">
      <c r="A388" s="81" t="s">
        <v>146</v>
      </c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77"/>
      <c r="W388" s="77"/>
      <c r="X388" s="77"/>
      <c r="Y388" s="77"/>
      <c r="Z388" s="77"/>
      <c r="AA388" s="77"/>
      <c r="AB388" s="77"/>
      <c r="AC388" s="77"/>
      <c r="AD388" s="77"/>
      <c r="AE388" s="77"/>
      <c r="AF388" s="77"/>
      <c r="AG388" s="10"/>
      <c r="AH388" s="10"/>
      <c r="AI388" s="10"/>
      <c r="AJ388" s="49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88"/>
      <c r="BO388" s="88"/>
      <c r="BP388" s="88"/>
      <c r="BQ388" s="88"/>
      <c r="BR388" s="88"/>
      <c r="BS388" s="88"/>
      <c r="BT388" s="88"/>
      <c r="BU388" s="88"/>
      <c r="BV388" s="88"/>
      <c r="BW388" s="88"/>
      <c r="BX388" s="88"/>
      <c r="BY388" s="88"/>
      <c r="BZ388" s="88"/>
      <c r="CA388" s="88"/>
      <c r="CB388" s="88"/>
      <c r="CC388" s="88"/>
      <c r="CD388" s="88"/>
      <c r="CE388" s="88"/>
      <c r="CF388" s="88"/>
    </row>
    <row r="389" spans="1:84" s="15" customFormat="1" ht="11.25" hidden="1" customHeight="1" x14ac:dyDescent="0.2">
      <c r="A389" s="82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82"/>
      <c r="R389" s="10"/>
      <c r="S389" s="10"/>
      <c r="T389" s="10"/>
      <c r="U389" s="10"/>
      <c r="V389" s="77"/>
      <c r="W389" s="77"/>
      <c r="X389" s="77"/>
      <c r="Y389" s="77"/>
      <c r="Z389" s="77"/>
      <c r="AA389" s="77"/>
      <c r="AB389" s="77"/>
      <c r="AC389" s="77"/>
      <c r="AD389" s="77"/>
      <c r="AE389" s="77"/>
      <c r="AF389" s="77"/>
      <c r="AG389" s="10"/>
      <c r="AH389" s="10"/>
      <c r="AI389" s="10"/>
      <c r="AJ389" s="49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88"/>
      <c r="BO389" s="88"/>
      <c r="BP389" s="88"/>
      <c r="BQ389" s="88"/>
      <c r="BR389" s="88"/>
      <c r="BS389" s="88"/>
      <c r="BT389" s="88"/>
      <c r="BU389" s="88"/>
      <c r="BV389" s="88"/>
      <c r="BW389" s="88"/>
      <c r="BX389" s="88"/>
      <c r="BY389" s="88"/>
      <c r="BZ389" s="88"/>
      <c r="CA389" s="88"/>
      <c r="CB389" s="88"/>
      <c r="CC389" s="88"/>
      <c r="CD389" s="88"/>
      <c r="CE389" s="88"/>
      <c r="CF389" s="88"/>
    </row>
    <row r="390" spans="1:84" s="15" customFormat="1" ht="11.25" hidden="1" customHeight="1" x14ac:dyDescent="0.2">
      <c r="A390" s="82" t="s">
        <v>128</v>
      </c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85"/>
      <c r="W390" s="77"/>
      <c r="X390" s="77"/>
      <c r="Y390" s="77"/>
      <c r="Z390" s="77"/>
      <c r="AA390" s="77"/>
      <c r="AB390" s="77"/>
      <c r="AC390" s="82" t="s">
        <v>135</v>
      </c>
      <c r="AD390" s="10"/>
      <c r="AE390" s="77"/>
      <c r="AF390" s="77"/>
      <c r="AG390" s="10"/>
      <c r="AH390" s="10"/>
      <c r="AI390" s="10"/>
      <c r="AJ390" s="49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82"/>
      <c r="BG390" s="10"/>
      <c r="BH390" s="10"/>
      <c r="BI390" s="10"/>
      <c r="BJ390" s="10"/>
      <c r="BK390" s="10"/>
      <c r="BL390" s="10"/>
      <c r="BM390" s="10"/>
      <c r="BN390" s="88"/>
      <c r="BO390" s="88"/>
      <c r="BP390" s="88"/>
      <c r="BQ390" s="88"/>
      <c r="BR390" s="88"/>
      <c r="BS390" s="88"/>
      <c r="BT390" s="88"/>
      <c r="BU390" s="88"/>
      <c r="BV390" s="88"/>
      <c r="BW390" s="88"/>
      <c r="BX390" s="88"/>
      <c r="BY390" s="88"/>
      <c r="BZ390" s="88"/>
      <c r="CA390" s="88"/>
      <c r="CB390" s="88"/>
      <c r="CC390" s="88"/>
      <c r="CD390" s="88"/>
      <c r="CE390" s="88"/>
      <c r="CF390" s="88"/>
    </row>
    <row r="391" spans="1:84" s="15" customFormat="1" ht="11.25" hidden="1" customHeight="1" x14ac:dyDescent="0.2">
      <c r="A391" s="10"/>
      <c r="B391" s="10"/>
      <c r="C391" s="10"/>
      <c r="D391" s="10"/>
      <c r="E391" s="10"/>
      <c r="F391" s="10"/>
      <c r="G391" s="10"/>
      <c r="H391" s="83" t="s">
        <v>131</v>
      </c>
      <c r="I391" s="10"/>
      <c r="J391" s="10"/>
      <c r="K391" s="10"/>
      <c r="L391" s="10"/>
      <c r="M391" s="10"/>
      <c r="N391" s="83" t="s">
        <v>132</v>
      </c>
      <c r="O391" s="10"/>
      <c r="P391" s="10"/>
      <c r="Q391" s="10"/>
      <c r="R391" s="10"/>
      <c r="S391" s="10"/>
      <c r="T391" s="10"/>
      <c r="U391" s="10"/>
      <c r="V391" s="77"/>
      <c r="W391" s="77"/>
      <c r="X391" s="77"/>
      <c r="Y391" s="77"/>
      <c r="Z391" s="77"/>
      <c r="AA391" s="77"/>
      <c r="AB391" s="77"/>
      <c r="AC391" s="10"/>
      <c r="AD391" s="10"/>
      <c r="AE391" s="77"/>
      <c r="AF391" s="77"/>
      <c r="AG391" s="10"/>
      <c r="AH391" s="10"/>
      <c r="AI391" s="10"/>
      <c r="AJ391" s="49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88"/>
      <c r="BO391" s="88"/>
      <c r="BP391" s="88"/>
      <c r="BQ391" s="88"/>
      <c r="BR391" s="88"/>
      <c r="BS391" s="88"/>
      <c r="BT391" s="88"/>
      <c r="BU391" s="88"/>
      <c r="BV391" s="88"/>
      <c r="BW391" s="88"/>
      <c r="BX391" s="88"/>
      <c r="BY391" s="88"/>
      <c r="BZ391" s="88"/>
      <c r="CA391" s="88"/>
      <c r="CB391" s="88"/>
      <c r="CC391" s="88"/>
      <c r="CD391" s="88"/>
      <c r="CE391" s="88"/>
      <c r="CF391" s="88"/>
    </row>
    <row r="392" spans="1:84" s="15" customFormat="1" ht="11.25" hidden="1" customHeight="1" x14ac:dyDescent="0.2">
      <c r="A392" s="83" t="s">
        <v>129</v>
      </c>
      <c r="B392" s="10"/>
      <c r="C392" s="10"/>
      <c r="D392" s="10"/>
      <c r="E392" s="10"/>
      <c r="F392" s="10"/>
      <c r="G392" s="10"/>
      <c r="H392" s="10">
        <f>IF(AND($I$36=6,$G$36&lt;&gt;"",$Z$36&lt;&gt;"UD"),ABS($X$36),0)</f>
        <v>0</v>
      </c>
      <c r="I392" s="10"/>
      <c r="J392" s="10"/>
      <c r="K392" s="10"/>
      <c r="L392" s="10"/>
      <c r="M392" s="10"/>
      <c r="N392" s="10">
        <f>IF(AND($AO$15=6,$AM$15&lt;&gt;"",$BE$15&lt;&gt;"UD"),ABS($BC$15),0)</f>
        <v>0</v>
      </c>
      <c r="O392" s="10"/>
      <c r="P392" s="10"/>
      <c r="Q392" s="10"/>
      <c r="R392" s="10"/>
      <c r="S392" s="10"/>
      <c r="T392" s="83" t="s">
        <v>133</v>
      </c>
      <c r="U392" s="10"/>
      <c r="V392" s="86"/>
      <c r="W392" s="77"/>
      <c r="X392" s="77"/>
      <c r="Y392" s="83" t="s">
        <v>1086</v>
      </c>
      <c r="Z392" s="77"/>
      <c r="AA392" s="77"/>
      <c r="AB392" s="77"/>
      <c r="AC392" s="83" t="s">
        <v>129</v>
      </c>
      <c r="AD392" s="10"/>
      <c r="AE392" s="77"/>
      <c r="AF392" s="77"/>
      <c r="AG392" s="10"/>
      <c r="AH392" s="10"/>
      <c r="AI392" s="83" t="s">
        <v>131</v>
      </c>
      <c r="AJ392" s="10"/>
      <c r="AK392" s="10"/>
      <c r="AL392" s="10"/>
      <c r="AM392" s="10"/>
      <c r="AN392" s="83" t="s">
        <v>132</v>
      </c>
      <c r="AO392" s="10"/>
      <c r="AP392" s="10"/>
      <c r="AQ392" s="10"/>
      <c r="AR392" s="83" t="s">
        <v>133</v>
      </c>
      <c r="AS392" s="10"/>
      <c r="AT392" s="10"/>
      <c r="AU392" s="10"/>
      <c r="AV392" s="10"/>
      <c r="AW392" s="83" t="s">
        <v>1086</v>
      </c>
      <c r="AX392" s="10"/>
      <c r="AY392" s="10"/>
      <c r="AZ392" s="10"/>
      <c r="BA392" s="10"/>
      <c r="BB392" s="10"/>
      <c r="BC392" s="10"/>
      <c r="BD392" s="10"/>
      <c r="BE392" s="10"/>
      <c r="BF392" s="83"/>
      <c r="BG392" s="10"/>
      <c r="BH392" s="10"/>
      <c r="BI392" s="10"/>
      <c r="BJ392" s="10"/>
      <c r="BK392" s="10"/>
      <c r="BL392" s="10"/>
      <c r="BM392" s="10"/>
      <c r="BN392" s="87"/>
      <c r="BO392" s="88"/>
      <c r="BP392" s="88"/>
      <c r="BQ392" s="88"/>
      <c r="BR392" s="88"/>
      <c r="BS392" s="88"/>
      <c r="BT392" s="88"/>
      <c r="BU392" s="88"/>
      <c r="BV392" s="88"/>
      <c r="BW392" s="88"/>
      <c r="BX392" s="88"/>
      <c r="BY392" s="88"/>
      <c r="BZ392" s="88"/>
      <c r="CA392" s="88"/>
      <c r="CB392" s="88"/>
      <c r="CC392" s="88"/>
      <c r="CD392" s="88"/>
      <c r="CE392" s="88"/>
      <c r="CF392" s="88"/>
    </row>
    <row r="393" spans="1:84" s="15" customFormat="1" ht="12" hidden="1" customHeight="1" x14ac:dyDescent="0.2">
      <c r="A393" s="10">
        <f>IF(AND($I$16=6,$G$16&lt;&gt;"",$Z$16&lt;&gt;"UD"),ABS($X$16),0)</f>
        <v>0</v>
      </c>
      <c r="B393" s="10"/>
      <c r="C393" s="10"/>
      <c r="D393" s="10"/>
      <c r="E393" s="10"/>
      <c r="F393" s="10"/>
      <c r="G393" s="10"/>
      <c r="H393" s="10">
        <f>IF(AND($I$37=6,$G$37&lt;&gt;"",$Z$37&lt;&gt;"UD"),ABS($X$37),0)</f>
        <v>0</v>
      </c>
      <c r="I393" s="10"/>
      <c r="J393" s="10"/>
      <c r="K393" s="10"/>
      <c r="L393" s="10"/>
      <c r="M393" s="10"/>
      <c r="N393" s="10">
        <f>IF(AND($AO$16=6,$AM$16&lt;&gt;"",$BE$16&lt;&gt;"UD"),ABS($BC$16),0)</f>
        <v>0</v>
      </c>
      <c r="O393" s="10"/>
      <c r="P393" s="10"/>
      <c r="Q393" s="10"/>
      <c r="R393" s="10"/>
      <c r="S393" s="10"/>
      <c r="T393" s="84">
        <f>IF(AND($AO$29=6,$AM$29&lt;&gt;"",$BE$29&lt;&gt;"UD"),ABS($BC$29),0)</f>
        <v>0</v>
      </c>
      <c r="U393" s="84"/>
      <c r="V393" s="77"/>
      <c r="W393" s="77"/>
      <c r="X393" s="77"/>
      <c r="Y393" s="77">
        <f>IF(AND($I$51=6,$G$51&lt;&gt;"",$Z$51&lt;&gt;"UD"),ABS($X$51),0)</f>
        <v>0</v>
      </c>
      <c r="Z393" s="77"/>
      <c r="AA393" s="77"/>
      <c r="AB393" s="77"/>
      <c r="AC393" s="10">
        <f>IF(AND($I$16=6,$G$16&lt;&gt;"",$Z$16="UD"),ABS($X$16),0)</f>
        <v>0</v>
      </c>
      <c r="AD393" s="10"/>
      <c r="AE393" s="77"/>
      <c r="AF393" s="77"/>
      <c r="AG393" s="10"/>
      <c r="AH393" s="10"/>
      <c r="AI393" s="10">
        <f>IF(AND($I$36=6,$G$36&lt;&gt;"",$Z$36="UD"),ABS($X$36),0)</f>
        <v>0</v>
      </c>
      <c r="AJ393" s="10"/>
      <c r="AK393" s="10"/>
      <c r="AL393" s="10"/>
      <c r="AM393" s="10"/>
      <c r="AN393" s="10">
        <f>IF(AND($AO$15=6,$AM$15&lt;&gt;"",$BE$15="UD"),ABS($BC$15),0)</f>
        <v>0</v>
      </c>
      <c r="AO393" s="10"/>
      <c r="AP393" s="10"/>
      <c r="AQ393" s="10"/>
      <c r="AR393" s="84">
        <f>IF(AND($AO$29=6,$AM$29&lt;&gt;"",$BE$29="UD"),ABS($BC$29),0)</f>
        <v>0</v>
      </c>
      <c r="AS393" s="84"/>
      <c r="AT393" s="10"/>
      <c r="AU393" s="10"/>
      <c r="AV393" s="10"/>
      <c r="AW393" s="10">
        <f>IF(AND($I$51=6,$G$51&lt;&gt;"",$Z$51="UD"),ABS($X$51),0)</f>
        <v>0</v>
      </c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88"/>
      <c r="BO393" s="88"/>
      <c r="BP393" s="88"/>
      <c r="BQ393" s="88"/>
      <c r="BR393" s="88"/>
      <c r="BS393" s="88"/>
      <c r="BT393" s="88"/>
      <c r="BU393" s="88"/>
      <c r="BV393" s="88"/>
      <c r="BW393" s="88"/>
      <c r="BX393" s="88"/>
      <c r="BY393" s="88"/>
      <c r="BZ393" s="88"/>
      <c r="CA393" s="88"/>
      <c r="CB393" s="88"/>
      <c r="CC393" s="88"/>
      <c r="CD393" s="88"/>
      <c r="CE393" s="88"/>
      <c r="CF393" s="88"/>
    </row>
    <row r="394" spans="1:84" s="15" customFormat="1" ht="11.25" hidden="1" customHeight="1" x14ac:dyDescent="0.2">
      <c r="A394" s="10">
        <f>IF(AND($I$17=6,$G$17&lt;&gt;"",$Z$17&lt;&gt;"UD"),ABS($X$17),0)</f>
        <v>0</v>
      </c>
      <c r="B394" s="10"/>
      <c r="C394" s="10"/>
      <c r="D394" s="10"/>
      <c r="E394" s="10"/>
      <c r="F394" s="10"/>
      <c r="G394" s="10"/>
      <c r="H394" s="10">
        <f>IF(AND($I$38=6,$G$38&lt;&gt;"",$Z$38&lt;&gt;"UD"),ABS($X$38),0)</f>
        <v>0</v>
      </c>
      <c r="I394" s="10"/>
      <c r="J394" s="10"/>
      <c r="K394" s="10"/>
      <c r="L394" s="10"/>
      <c r="M394" s="10"/>
      <c r="N394" s="10">
        <f>IF(AND($AO$17=6,$AM$17&lt;&gt;"",$BE$17&lt;&gt;"UD"),ABS($BC$17),0)</f>
        <v>0</v>
      </c>
      <c r="O394" s="10"/>
      <c r="P394" s="10"/>
      <c r="Q394" s="10"/>
      <c r="R394" s="10"/>
      <c r="S394" s="10"/>
      <c r="T394" s="84">
        <f>IF(AND($AO$30=6,$AM$30&lt;&gt;"",$BE$30&lt;&gt;"UD"),ABS($BC$30),0)</f>
        <v>0</v>
      </c>
      <c r="U394" s="84"/>
      <c r="V394" s="77"/>
      <c r="W394" s="77"/>
      <c r="X394" s="77"/>
      <c r="Y394" s="77"/>
      <c r="Z394" s="77"/>
      <c r="AA394" s="77"/>
      <c r="AB394" s="77"/>
      <c r="AC394" s="10">
        <f>IF(AND($I$17=6,$G$17&lt;&gt;"",$Z$17="UD"),ABS($X$17),0)</f>
        <v>0</v>
      </c>
      <c r="AD394" s="10"/>
      <c r="AE394" s="77"/>
      <c r="AF394" s="77"/>
      <c r="AG394" s="10"/>
      <c r="AH394" s="10"/>
      <c r="AI394" s="10">
        <f>IF(AND($I$37=6,$G$37&lt;&gt;"",$Z$37="UD"),ABS($X$37),0)</f>
        <v>0</v>
      </c>
      <c r="AJ394" s="10"/>
      <c r="AK394" s="10"/>
      <c r="AL394" s="10"/>
      <c r="AM394" s="10"/>
      <c r="AN394" s="10">
        <f>IF(AND($AO$16=6,$AM$16&lt;&gt;"",$BE$16="UD"),ABS($BC$16),0)</f>
        <v>0</v>
      </c>
      <c r="AO394" s="10"/>
      <c r="AP394" s="10"/>
      <c r="AQ394" s="10"/>
      <c r="AR394" s="84">
        <f>IF(AND($AO$30=6,$AM$30&lt;&gt;"",$BE$30="UD"),ABS($BC$30),0)</f>
        <v>0</v>
      </c>
      <c r="AS394" s="84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88"/>
      <c r="BO394" s="88"/>
      <c r="BP394" s="88"/>
      <c r="BQ394" s="88"/>
      <c r="BR394" s="88"/>
      <c r="BS394" s="88"/>
      <c r="BT394" s="88"/>
      <c r="BU394" s="88"/>
      <c r="BV394" s="88"/>
      <c r="BW394" s="88"/>
      <c r="BX394" s="88"/>
      <c r="BY394" s="88"/>
      <c r="BZ394" s="88"/>
      <c r="CA394" s="88"/>
      <c r="CB394" s="88"/>
      <c r="CC394" s="88"/>
      <c r="CD394" s="88"/>
      <c r="CE394" s="88"/>
      <c r="CF394" s="88"/>
    </row>
    <row r="395" spans="1:84" s="15" customFormat="1" ht="11.25" hidden="1" customHeight="1" x14ac:dyDescent="0.2">
      <c r="A395" s="10">
        <f>IF(AND($I$18=6,$G$18&lt;&gt;"",$Z$18&lt;&gt;"UD"),ABS($X$18),0)</f>
        <v>0</v>
      </c>
      <c r="B395" s="10"/>
      <c r="C395" s="10"/>
      <c r="D395" s="10"/>
      <c r="E395" s="10"/>
      <c r="F395" s="10"/>
      <c r="G395" s="10"/>
      <c r="H395" s="10">
        <f>IF(AND($I$39=6,$G$39&lt;&gt;"",$Z$39&lt;&gt;"UD"),ABS($X$39),0)</f>
        <v>0</v>
      </c>
      <c r="I395" s="10"/>
      <c r="J395" s="10"/>
      <c r="K395" s="10"/>
      <c r="L395" s="10"/>
      <c r="M395" s="10"/>
      <c r="N395" s="10">
        <f>IF(AND($AO$18=6,$AM$18&lt;&gt;"",$BE$18&lt;&gt;"UD"),ABS($BC$18),0)</f>
        <v>0</v>
      </c>
      <c r="O395" s="10"/>
      <c r="P395" s="10"/>
      <c r="Q395" s="10"/>
      <c r="R395" s="10"/>
      <c r="S395" s="10"/>
      <c r="T395" s="10">
        <f>IF(AND($AO$31=6,$AM$31&lt;&gt;"",$BE$31&lt;&gt;"UD"),ABS($BC$31),0)</f>
        <v>0</v>
      </c>
      <c r="U395" s="10"/>
      <c r="V395" s="77"/>
      <c r="W395" s="77"/>
      <c r="X395" s="77"/>
      <c r="Y395" s="77"/>
      <c r="Z395" s="77"/>
      <c r="AA395" s="77"/>
      <c r="AB395" s="77"/>
      <c r="AC395" s="10">
        <f>IF(AND($I$18=6,$G$18&lt;&gt;"",$Z$18="UD"),ABS($X$18),0)</f>
        <v>0</v>
      </c>
      <c r="AD395" s="10"/>
      <c r="AE395" s="77"/>
      <c r="AF395" s="77"/>
      <c r="AG395" s="10"/>
      <c r="AH395" s="10"/>
      <c r="AI395" s="10">
        <f>IF(AND($I$38=6,$G$38&lt;&gt;"",$Z$38="UD"),ABS($X$38),0)</f>
        <v>0</v>
      </c>
      <c r="AJ395" s="10"/>
      <c r="AK395" s="10"/>
      <c r="AL395" s="10"/>
      <c r="AM395" s="10"/>
      <c r="AN395" s="10">
        <f>IF(AND($AO$17=6,$AM$17&lt;&gt;"",$BE$17="UD"),ABS($BC$17),0)</f>
        <v>0</v>
      </c>
      <c r="AO395" s="10"/>
      <c r="AP395" s="10"/>
      <c r="AQ395" s="10"/>
      <c r="AR395" s="10">
        <f>IF(AND($AO$31=6,$AM$31&lt;&gt;"",$BE$31="UD"),ABS($BC$31),0)</f>
        <v>0</v>
      </c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88"/>
      <c r="BO395" s="88"/>
      <c r="BP395" s="88"/>
      <c r="BQ395" s="88"/>
      <c r="BR395" s="88"/>
      <c r="BS395" s="88"/>
      <c r="BT395" s="88"/>
      <c r="BU395" s="88"/>
      <c r="BV395" s="88"/>
      <c r="BW395" s="88"/>
      <c r="BX395" s="88"/>
      <c r="BY395" s="88"/>
      <c r="BZ395" s="88"/>
      <c r="CA395" s="88"/>
      <c r="CB395" s="88"/>
      <c r="CC395" s="88"/>
      <c r="CD395" s="88"/>
      <c r="CE395" s="88"/>
      <c r="CF395" s="88"/>
    </row>
    <row r="396" spans="1:84" s="15" customFormat="1" ht="11.25" hidden="1" customHeight="1" x14ac:dyDescent="0.2">
      <c r="A396" s="10">
        <f>IF(AND($I$19=6,$G$19&lt;&gt;"",$Z$19&lt;&gt;"UD"),ABS($X$19),0)</f>
        <v>0</v>
      </c>
      <c r="B396" s="10"/>
      <c r="C396" s="10"/>
      <c r="D396" s="10"/>
      <c r="E396" s="10"/>
      <c r="F396" s="10"/>
      <c r="G396" s="10"/>
      <c r="H396" s="10">
        <f>IF(AND($I$40=6,$G$40&lt;&gt;"",$Z$40&lt;&gt;"UD"),ABS($X$40),0)</f>
        <v>0</v>
      </c>
      <c r="I396" s="10"/>
      <c r="J396" s="10"/>
      <c r="K396" s="10"/>
      <c r="L396" s="10"/>
      <c r="M396" s="10"/>
      <c r="N396" s="10">
        <f>IF(AND($AO$19=6,$AM$19&lt;&gt;"",$BE$19&lt;&gt;"UD"),ABS($BC$19),0)</f>
        <v>0</v>
      </c>
      <c r="O396" s="10"/>
      <c r="P396" s="10"/>
      <c r="Q396" s="10"/>
      <c r="R396" s="10"/>
      <c r="S396" s="10"/>
      <c r="T396" s="10">
        <f>IF(AND($AO$32=6,$AM$32&lt;&gt;"",$BE$32&lt;&gt;"UD"),ABS($BC$32),0)</f>
        <v>0</v>
      </c>
      <c r="U396" s="10"/>
      <c r="V396" s="77"/>
      <c r="W396" s="77"/>
      <c r="X396" s="77"/>
      <c r="Y396" s="77"/>
      <c r="Z396" s="77"/>
      <c r="AA396" s="77"/>
      <c r="AB396" s="77"/>
      <c r="AC396" s="10">
        <f>IF(AND($I$19=6,$G$19&lt;&gt;"",$Z$19="UD"),ABS($X$19),0)</f>
        <v>0</v>
      </c>
      <c r="AD396" s="10"/>
      <c r="AE396" s="77"/>
      <c r="AF396" s="77"/>
      <c r="AG396" s="10"/>
      <c r="AH396" s="10"/>
      <c r="AI396" s="10">
        <f>IF(AND($I$39=6,$G$39&lt;&gt;"",$Z$39="UD"),ABS($X$39),0)</f>
        <v>0</v>
      </c>
      <c r="AJ396" s="10"/>
      <c r="AK396" s="10"/>
      <c r="AL396" s="10"/>
      <c r="AM396" s="10"/>
      <c r="AN396" s="10">
        <f>IF(AND($AO$18=6,$AM$18&lt;&gt;"",$BE$18="UD"),ABS($BC$18),0)</f>
        <v>0</v>
      </c>
      <c r="AO396" s="10"/>
      <c r="AP396" s="10"/>
      <c r="AQ396" s="10"/>
      <c r="AR396" s="10">
        <f>IF(AND($AO$32=6,$AM$32&lt;&gt;"",$BE$32="UD"),ABS($BC$32),0)</f>
        <v>0</v>
      </c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88"/>
      <c r="BO396" s="88"/>
      <c r="BP396" s="88"/>
      <c r="BQ396" s="88"/>
      <c r="BR396" s="88"/>
      <c r="BS396" s="88"/>
      <c r="BT396" s="88"/>
      <c r="BU396" s="88"/>
      <c r="BV396" s="88"/>
      <c r="BW396" s="88"/>
      <c r="BX396" s="88"/>
      <c r="BY396" s="88"/>
      <c r="BZ396" s="88"/>
      <c r="CA396" s="88"/>
      <c r="CB396" s="88"/>
      <c r="CC396" s="88"/>
      <c r="CD396" s="88"/>
      <c r="CE396" s="88"/>
      <c r="CF396" s="88"/>
    </row>
    <row r="397" spans="1:84" s="15" customFormat="1" ht="11.25" hidden="1" customHeight="1" x14ac:dyDescent="0.2">
      <c r="A397" s="10">
        <f>IF(AND($I$20=6,$G$20&lt;&gt;"",$Z$20&lt;&gt;"UD"),ABS($X$20),0)</f>
        <v>0</v>
      </c>
      <c r="B397" s="10"/>
      <c r="C397" s="10"/>
      <c r="D397" s="10"/>
      <c r="E397" s="10"/>
      <c r="F397" s="10"/>
      <c r="G397" s="10"/>
      <c r="H397" s="10">
        <f>IF(AND($I$41=6,$G$41&lt;&gt;"",$Z$41&lt;&gt;"UD"),ABS($X$41),0)</f>
        <v>0</v>
      </c>
      <c r="I397" s="10"/>
      <c r="J397" s="10"/>
      <c r="K397" s="10"/>
      <c r="L397" s="10"/>
      <c r="M397" s="10"/>
      <c r="N397" s="10">
        <f>IF(AND($AO$20=6,$AM$20&lt;&gt;"",$BE$20&lt;&gt;"UD"),ABS($BC$20),0)</f>
        <v>0</v>
      </c>
      <c r="O397" s="10"/>
      <c r="P397" s="10"/>
      <c r="Q397" s="10"/>
      <c r="R397" s="10"/>
      <c r="S397" s="10"/>
      <c r="T397" s="10">
        <f>IF(AND($AO$33=6,$AM$33&lt;&gt;"",$BE$33&lt;&gt;"UD"),ABS($BC$33),0)</f>
        <v>0</v>
      </c>
      <c r="U397" s="10"/>
      <c r="V397" s="77"/>
      <c r="W397" s="77"/>
      <c r="X397" s="77"/>
      <c r="Y397" s="77"/>
      <c r="Z397" s="77"/>
      <c r="AA397" s="77"/>
      <c r="AB397" s="77"/>
      <c r="AC397" s="10">
        <f>IF(AND($I$20=6,$G$20&lt;&gt;"",$Z$20="UD"),ABS($X$20),0)</f>
        <v>0</v>
      </c>
      <c r="AD397" s="10"/>
      <c r="AE397" s="77"/>
      <c r="AF397" s="77"/>
      <c r="AG397" s="10"/>
      <c r="AH397" s="10"/>
      <c r="AI397" s="10">
        <f>IF(AND($I$40=6,$G$40&lt;&gt;"",$Z$40="UD"),ABS($X$40),0)</f>
        <v>0</v>
      </c>
      <c r="AJ397" s="10"/>
      <c r="AK397" s="10"/>
      <c r="AL397" s="10"/>
      <c r="AM397" s="10"/>
      <c r="AN397" s="10">
        <f>IF(AND($AO$19=6,$AM$19&lt;&gt;"",$BE$19="UD"),ABS($BC$19),0)</f>
        <v>0</v>
      </c>
      <c r="AO397" s="10"/>
      <c r="AP397" s="10"/>
      <c r="AQ397" s="10"/>
      <c r="AR397" s="10">
        <f>IF(AND($AO$33=6,$AM$33&lt;&gt;"",$BE$33="UD"),ABS($BC$33),0)</f>
        <v>0</v>
      </c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88"/>
      <c r="BO397" s="88"/>
      <c r="BP397" s="88"/>
      <c r="BQ397" s="88"/>
      <c r="BR397" s="88"/>
      <c r="BS397" s="88"/>
      <c r="BT397" s="88"/>
      <c r="BU397" s="88"/>
      <c r="BV397" s="88"/>
      <c r="BW397" s="88"/>
      <c r="BX397" s="88"/>
      <c r="BY397" s="88"/>
      <c r="BZ397" s="88"/>
      <c r="CA397" s="88"/>
      <c r="CB397" s="88"/>
      <c r="CC397" s="88"/>
      <c r="CD397" s="88"/>
      <c r="CE397" s="88"/>
      <c r="CF397" s="88"/>
    </row>
    <row r="398" spans="1:84" s="15" customFormat="1" ht="11.25" hidden="1" customHeight="1" x14ac:dyDescent="0.2">
      <c r="A398" s="10">
        <f>IF(AND($I$21=6,$G$21&lt;&gt;"",$Z$21&lt;&gt;"UD"),ABS($X$21),0)</f>
        <v>0</v>
      </c>
      <c r="B398" s="10"/>
      <c r="C398" s="10"/>
      <c r="D398" s="10"/>
      <c r="E398" s="10"/>
      <c r="F398" s="10"/>
      <c r="G398" s="10"/>
      <c r="H398" s="10">
        <f>IF(AND($I$42=6,$G$42&lt;&gt;"",$Z$42&lt;&gt;"UD"),ABS($X$42),0)</f>
        <v>0</v>
      </c>
      <c r="I398" s="10"/>
      <c r="J398" s="10"/>
      <c r="K398" s="10"/>
      <c r="L398" s="10"/>
      <c r="M398" s="10"/>
      <c r="N398" s="10">
        <f>IF(AND($AO$21=6,$AM$21&lt;&gt;"",$BE$21&lt;&gt;"UD"),ABS($BC$21),0)</f>
        <v>0</v>
      </c>
      <c r="O398" s="10"/>
      <c r="P398" s="10"/>
      <c r="Q398" s="10"/>
      <c r="R398" s="10"/>
      <c r="S398" s="10"/>
      <c r="T398" s="10">
        <f>IF(AND($AO$34=6,$AM$34&lt;&gt;"",$BE$34&lt;&gt;"UD"),ABS($BC$34),0)</f>
        <v>0</v>
      </c>
      <c r="U398" s="10"/>
      <c r="V398" s="77"/>
      <c r="W398" s="77"/>
      <c r="X398" s="77"/>
      <c r="Y398" s="77"/>
      <c r="Z398" s="77"/>
      <c r="AA398" s="77"/>
      <c r="AB398" s="77"/>
      <c r="AC398" s="10">
        <f>IF(AND($I$21=6,$G$21&lt;&gt;"",$Z$21="UD"),ABS($X$21),0)</f>
        <v>0</v>
      </c>
      <c r="AD398" s="10"/>
      <c r="AE398" s="77"/>
      <c r="AF398" s="77"/>
      <c r="AG398" s="10"/>
      <c r="AH398" s="10"/>
      <c r="AI398" s="10">
        <f>IF(AND($I$41=6,$G$41&lt;&gt;"",$Z$41="UD"),ABS($X$41),0)</f>
        <v>0</v>
      </c>
      <c r="AJ398" s="10"/>
      <c r="AK398" s="10"/>
      <c r="AL398" s="10"/>
      <c r="AM398" s="10"/>
      <c r="AN398" s="10">
        <f>IF(AND($AO$20=6,$AM$20&lt;&gt;"",$BE$20="UD"),ABS($BC$20),0)</f>
        <v>0</v>
      </c>
      <c r="AO398" s="10"/>
      <c r="AP398" s="10"/>
      <c r="AQ398" s="10"/>
      <c r="AR398" s="10">
        <f>IF(AND($AO$34=6,$AM$34&lt;&gt;"",$BE$34="UD"),ABS($BC$34),0)</f>
        <v>0</v>
      </c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88"/>
      <c r="BO398" s="88"/>
      <c r="BP398" s="88"/>
      <c r="BQ398" s="88"/>
      <c r="BR398" s="88"/>
      <c r="BS398" s="88"/>
      <c r="BT398" s="88"/>
      <c r="BU398" s="88"/>
      <c r="BV398" s="88"/>
      <c r="BW398" s="88"/>
      <c r="BX398" s="88"/>
      <c r="BY398" s="88"/>
      <c r="BZ398" s="88"/>
      <c r="CA398" s="88"/>
      <c r="CB398" s="88"/>
      <c r="CC398" s="88"/>
      <c r="CD398" s="88"/>
      <c r="CE398" s="88"/>
      <c r="CF398" s="88"/>
    </row>
    <row r="399" spans="1:84" s="15" customFormat="1" ht="11.25" hidden="1" customHeight="1" x14ac:dyDescent="0.2">
      <c r="A399" s="10">
        <f>IF(AND($I$22=6,$G$22&lt;&gt;"",$Z$22&lt;&gt;"UD"),ABS($X$22),0)</f>
        <v>0</v>
      </c>
      <c r="B399" s="10"/>
      <c r="C399" s="10"/>
      <c r="D399" s="10"/>
      <c r="E399" s="10"/>
      <c r="F399" s="10"/>
      <c r="G399" s="10"/>
      <c r="H399" s="10">
        <f>IF(AND($I$43=6,$G$43&lt;&gt;"",$Z$43&lt;&gt;"UD"),ABS($X$43),0)</f>
        <v>0</v>
      </c>
      <c r="I399" s="10"/>
      <c r="J399" s="10"/>
      <c r="K399" s="10"/>
      <c r="L399" s="10"/>
      <c r="M399" s="10"/>
      <c r="N399" s="10">
        <f>IF(AND($AO$22=6,$AM$22&lt;&gt;"",$BE$22&lt;&gt;"UD"),ABS($BC$22),0)</f>
        <v>0</v>
      </c>
      <c r="O399" s="10"/>
      <c r="P399" s="10"/>
      <c r="Q399" s="10"/>
      <c r="R399" s="10"/>
      <c r="S399" s="10"/>
      <c r="T399" s="10">
        <f>IF(AND($AO$35=6,$AM$35&lt;&gt;"",$BE$35&lt;&gt;"UD"),ABS($BC$35),0)</f>
        <v>0</v>
      </c>
      <c r="U399" s="10"/>
      <c r="V399" s="77"/>
      <c r="W399" s="77"/>
      <c r="X399" s="77"/>
      <c r="Y399" s="77"/>
      <c r="Z399" s="77"/>
      <c r="AA399" s="77"/>
      <c r="AB399" s="77"/>
      <c r="AC399" s="10">
        <f>IF(AND($I$22=6,$G$22&lt;&gt;"",$Z$22="UD"),ABS($X$22),0)</f>
        <v>0</v>
      </c>
      <c r="AD399" s="10"/>
      <c r="AE399" s="77"/>
      <c r="AF399" s="77"/>
      <c r="AG399" s="10"/>
      <c r="AH399" s="10"/>
      <c r="AI399" s="10">
        <f>IF(AND($I$42=6,$G$42&lt;&gt;"",$Z$42="UD"),ABS($X$42),0)</f>
        <v>0</v>
      </c>
      <c r="AJ399" s="10"/>
      <c r="AK399" s="10"/>
      <c r="AL399" s="10"/>
      <c r="AM399" s="10"/>
      <c r="AN399" s="10">
        <f>IF(AND($AO$21=6,$AM$21&lt;&gt;"",$BE$21="UD"),ABS($BC$21),0)</f>
        <v>0</v>
      </c>
      <c r="AO399" s="10"/>
      <c r="AP399" s="10"/>
      <c r="AQ399" s="10"/>
      <c r="AR399" s="10">
        <f>IF(AND($AO$35=6,$AM$35&lt;&gt;"",$BE$35="UD"),ABS($BC$35),0)</f>
        <v>0</v>
      </c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88"/>
      <c r="BO399" s="88"/>
      <c r="BP399" s="88"/>
      <c r="BQ399" s="88"/>
      <c r="BR399" s="88"/>
      <c r="BS399" s="88"/>
      <c r="BT399" s="88"/>
      <c r="BU399" s="88"/>
      <c r="BV399" s="88"/>
      <c r="BW399" s="88"/>
      <c r="BX399" s="88"/>
      <c r="BY399" s="88"/>
      <c r="BZ399" s="88"/>
      <c r="CA399" s="88"/>
      <c r="CB399" s="88"/>
      <c r="CC399" s="88"/>
      <c r="CD399" s="88"/>
      <c r="CE399" s="88"/>
      <c r="CF399" s="88"/>
    </row>
    <row r="400" spans="1:84" s="15" customFormat="1" ht="11.25" hidden="1" customHeight="1" x14ac:dyDescent="0.2">
      <c r="A400" s="10">
        <f>IF(AND($I$23=6,$G$23&lt;&gt;"",$Z$23&lt;&gt;"UD"),ABS($X$23),0)</f>
        <v>0</v>
      </c>
      <c r="B400" s="10"/>
      <c r="C400" s="10"/>
      <c r="D400" s="10"/>
      <c r="E400" s="10"/>
      <c r="F400" s="10"/>
      <c r="G400" s="10"/>
      <c r="H400" s="10">
        <f>IF(AND($I$44=6,$G$44&lt;&gt;"",$Z$44&lt;&gt;"UD"),ABS($X$44),0)</f>
        <v>0</v>
      </c>
      <c r="I400" s="10"/>
      <c r="J400" s="10"/>
      <c r="K400" s="10"/>
      <c r="L400" s="10"/>
      <c r="M400" s="10"/>
      <c r="N400" s="10">
        <f>IF(AND($AO$23=6,$AM$23&lt;&gt;"",$BE$23&lt;&gt;"UD"),ABS($BC$23),0)</f>
        <v>0</v>
      </c>
      <c r="O400" s="10"/>
      <c r="P400" s="10"/>
      <c r="Q400" s="10"/>
      <c r="R400" s="10"/>
      <c r="S400" s="10"/>
      <c r="T400" s="10">
        <f>IF(AND($AO$36=6,$AM$36&lt;&gt;"",$BE$36&lt;&gt;"UD"),ABS($BC$36),0)</f>
        <v>0</v>
      </c>
      <c r="U400" s="10"/>
      <c r="V400" s="77"/>
      <c r="W400" s="77"/>
      <c r="X400" s="77"/>
      <c r="Y400" s="77"/>
      <c r="Z400" s="77"/>
      <c r="AA400" s="77"/>
      <c r="AB400" s="77"/>
      <c r="AC400" s="10">
        <f>IF(AND($I$23=6,$G$23&lt;&gt;"",$Z$23="UD"),ABS($X$23),0)</f>
        <v>0</v>
      </c>
      <c r="AD400" s="10"/>
      <c r="AE400" s="77"/>
      <c r="AF400" s="77"/>
      <c r="AG400" s="10"/>
      <c r="AH400" s="10"/>
      <c r="AI400" s="10">
        <f>IF(AND($I$43=6,$G$43&lt;&gt;"",$Z$43="UD"),ABS($X$43),0)</f>
        <v>0</v>
      </c>
      <c r="AJ400" s="10"/>
      <c r="AK400" s="10"/>
      <c r="AL400" s="10"/>
      <c r="AM400" s="10"/>
      <c r="AN400" s="10">
        <f>IF(AND($AO$22=6,$AM$22&lt;&gt;"",$BE$22="UD"),ABS($BC$22),0)</f>
        <v>0</v>
      </c>
      <c r="AO400" s="10"/>
      <c r="AP400" s="10"/>
      <c r="AQ400" s="10"/>
      <c r="AR400" s="10">
        <f>IF(AND($AO$36=6,$AM$36&lt;&gt;"",$BE$36="UD"),ABS($BC$36),0)</f>
        <v>0</v>
      </c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88"/>
      <c r="BO400" s="88"/>
      <c r="BP400" s="88"/>
      <c r="BQ400" s="88"/>
      <c r="BR400" s="88"/>
      <c r="BS400" s="88"/>
      <c r="BT400" s="88"/>
      <c r="BU400" s="88"/>
      <c r="BV400" s="88"/>
      <c r="BW400" s="88"/>
      <c r="BX400" s="88"/>
      <c r="BY400" s="88"/>
      <c r="BZ400" s="88"/>
      <c r="CA400" s="88"/>
      <c r="CB400" s="88"/>
      <c r="CC400" s="88"/>
      <c r="CD400" s="88"/>
      <c r="CE400" s="88"/>
      <c r="CF400" s="88"/>
    </row>
    <row r="401" spans="1:84" s="15" customFormat="1" ht="11.25" hidden="1" customHeight="1" x14ac:dyDescent="0.2">
      <c r="A401" s="10">
        <f>IF(AND($I$24=6,$G$24&lt;&gt;"",$Z$24&lt;&gt;"UD"),ABS($X$24),0)</f>
        <v>0</v>
      </c>
      <c r="B401" s="10"/>
      <c r="C401" s="10"/>
      <c r="D401" s="10"/>
      <c r="E401" s="10"/>
      <c r="F401" s="10"/>
      <c r="G401" s="10"/>
      <c r="H401" s="10">
        <f>IF(AND($I$45=6,$G$45&lt;&gt;"",$Z$45&lt;&gt;"UD"),ABS($X$45),0)</f>
        <v>0</v>
      </c>
      <c r="I401" s="10"/>
      <c r="J401" s="10"/>
      <c r="K401" s="10"/>
      <c r="L401" s="10"/>
      <c r="M401" s="10"/>
      <c r="N401" s="10">
        <f>IF(AND($AO$24=6,$AM$24&lt;&gt;"",$BE$24&lt;&gt;"UD"),ABS($BC$24),0)</f>
        <v>0</v>
      </c>
      <c r="O401" s="10"/>
      <c r="P401" s="10"/>
      <c r="Q401" s="10"/>
      <c r="R401" s="10"/>
      <c r="S401" s="10"/>
      <c r="T401" s="10">
        <f>IF(AND($AO$37=6,$AM$37&lt;&gt;"",$BE$37&lt;&gt;"UD"),ABS($BC$37),0)</f>
        <v>0</v>
      </c>
      <c r="U401" s="10"/>
      <c r="V401" s="77"/>
      <c r="W401" s="77"/>
      <c r="X401" s="77"/>
      <c r="Y401" s="77"/>
      <c r="Z401" s="77"/>
      <c r="AA401" s="77"/>
      <c r="AB401" s="77"/>
      <c r="AC401" s="10">
        <f>IF(AND($I$24=6,$G$24&lt;&gt;"",$Z$24="UD"),ABS($X$24),0)</f>
        <v>0</v>
      </c>
      <c r="AD401" s="10"/>
      <c r="AE401" s="77"/>
      <c r="AF401" s="77"/>
      <c r="AG401" s="10"/>
      <c r="AH401" s="10"/>
      <c r="AI401" s="10">
        <f>IF(AND($I$44=6,$G$44&lt;&gt;"",$Z$44="UD"),ABS($X$44),0)</f>
        <v>0</v>
      </c>
      <c r="AJ401" s="10"/>
      <c r="AK401" s="10"/>
      <c r="AL401" s="10"/>
      <c r="AM401" s="10"/>
      <c r="AN401" s="10">
        <f>IF(AND($AO$23=6,$AM$23&lt;&gt;"",$BE$23="UD"),ABS($BC$23),0)</f>
        <v>0</v>
      </c>
      <c r="AO401" s="10"/>
      <c r="AP401" s="10"/>
      <c r="AQ401" s="10"/>
      <c r="AR401" s="10">
        <f>IF(AND($AO$37=6,$AM$37&lt;&gt;"",$BE$37="UD"),ABS($BC$37),0)</f>
        <v>0</v>
      </c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88"/>
      <c r="BO401" s="88"/>
      <c r="BP401" s="88"/>
      <c r="BQ401" s="88"/>
      <c r="BR401" s="88"/>
      <c r="BS401" s="88"/>
      <c r="BT401" s="88"/>
      <c r="BU401" s="88"/>
      <c r="BV401" s="88"/>
      <c r="BW401" s="88"/>
      <c r="BX401" s="88"/>
      <c r="BY401" s="88"/>
      <c r="BZ401" s="88"/>
      <c r="CA401" s="88"/>
      <c r="CB401" s="88"/>
      <c r="CC401" s="88"/>
      <c r="CD401" s="88"/>
      <c r="CE401" s="88"/>
      <c r="CF401" s="88"/>
    </row>
    <row r="402" spans="1:84" s="15" customFormat="1" ht="11.25" hidden="1" customHeight="1" x14ac:dyDescent="0.2">
      <c r="A402" s="10">
        <f>IF(AND($I$25=6,$G$25&lt;&gt;"",$Z$25&lt;&gt;"UD"),ABS($X$25),0)</f>
        <v>0</v>
      </c>
      <c r="B402" s="10"/>
      <c r="C402" s="10"/>
      <c r="D402" s="10"/>
      <c r="E402" s="10"/>
      <c r="F402" s="10"/>
      <c r="G402" s="10"/>
      <c r="H402" s="10">
        <f>IF(AND($I$46=6,$G$46&lt;&gt;"",$Z$46&lt;&gt;"UD"),ABS($X$46),0)</f>
        <v>0</v>
      </c>
      <c r="I402" s="10"/>
      <c r="J402" s="10"/>
      <c r="K402" s="10"/>
      <c r="L402" s="10"/>
      <c r="M402" s="10"/>
      <c r="N402" s="10">
        <f>IF(AND($AO$25=6,$AM$25&lt;&gt;"",$BE$25&lt;&gt;"UD"),ABS($BC$25),0)</f>
        <v>0</v>
      </c>
      <c r="O402" s="10"/>
      <c r="P402" s="10"/>
      <c r="Q402" s="10"/>
      <c r="R402" s="10"/>
      <c r="S402" s="10"/>
      <c r="T402" s="10">
        <f>IF(AND($AO$38=6,$AM$38&lt;&gt;"",$BE$38&lt;&gt;"UD"),ABS($BC$38),0)</f>
        <v>0</v>
      </c>
      <c r="U402" s="10"/>
      <c r="V402" s="77"/>
      <c r="W402" s="77"/>
      <c r="X402" s="77"/>
      <c r="Y402" s="77"/>
      <c r="Z402" s="77"/>
      <c r="AA402" s="77"/>
      <c r="AB402" s="77"/>
      <c r="AC402" s="10">
        <f>IF(AND($I$25=6,$G$25&lt;&gt;"",$Z$25="UD"),ABS($X$25),0)</f>
        <v>0</v>
      </c>
      <c r="AD402" s="10"/>
      <c r="AE402" s="77"/>
      <c r="AF402" s="77"/>
      <c r="AG402" s="10"/>
      <c r="AH402" s="10"/>
      <c r="AI402" s="10">
        <f>IF(AND($I$45=6,$G$45&lt;&gt;"",$Z$45="UD"),ABS($X$45),0)</f>
        <v>0</v>
      </c>
      <c r="AJ402" s="10"/>
      <c r="AK402" s="10"/>
      <c r="AL402" s="10"/>
      <c r="AM402" s="10"/>
      <c r="AN402" s="10">
        <f>IF(AND($AO$24=6,$AM$24&lt;&gt;"",$BE$24="UD"),ABS($BC$24),0)</f>
        <v>0</v>
      </c>
      <c r="AO402" s="10"/>
      <c r="AP402" s="10"/>
      <c r="AQ402" s="10"/>
      <c r="AR402" s="10">
        <f>IF(AND($AO$38=6,$AM$38&lt;&gt;"",$BE$38="UD"),ABS($BC$38),0)</f>
        <v>0</v>
      </c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88"/>
      <c r="BO402" s="88"/>
      <c r="BP402" s="88"/>
      <c r="BQ402" s="88"/>
      <c r="BR402" s="88"/>
      <c r="BS402" s="88"/>
      <c r="BT402" s="88"/>
      <c r="BU402" s="88"/>
      <c r="BV402" s="88"/>
      <c r="BW402" s="88"/>
      <c r="BX402" s="88"/>
      <c r="BY402" s="88"/>
      <c r="BZ402" s="88"/>
      <c r="CA402" s="88"/>
      <c r="CB402" s="88"/>
      <c r="CC402" s="88"/>
      <c r="CD402" s="88"/>
      <c r="CE402" s="88"/>
      <c r="CF402" s="88"/>
    </row>
    <row r="403" spans="1:84" s="15" customFormat="1" ht="11.25" hidden="1" customHeight="1" x14ac:dyDescent="0.2">
      <c r="A403" s="10">
        <f>IF(AND($I$26=6,$G$26&lt;&gt;"",$Z$26&lt;&gt;"UD"),ABS($X$26),0)</f>
        <v>0</v>
      </c>
      <c r="B403" s="10"/>
      <c r="C403" s="10"/>
      <c r="D403" s="10"/>
      <c r="E403" s="10"/>
      <c r="F403" s="10"/>
      <c r="G403" s="10"/>
      <c r="H403" s="10">
        <f>IF(AND($I$47=6,$G$47&lt;&gt;"",$Z$47&lt;&gt;"UD"),ABS($X$47),0)</f>
        <v>0</v>
      </c>
      <c r="I403" s="10"/>
      <c r="J403" s="10"/>
      <c r="K403" s="10"/>
      <c r="L403" s="10"/>
      <c r="M403" s="10"/>
      <c r="N403" s="79">
        <f>SUM(N392:N402)</f>
        <v>0</v>
      </c>
      <c r="O403" s="79" t="s">
        <v>130</v>
      </c>
      <c r="P403" s="10"/>
      <c r="Q403" s="10"/>
      <c r="R403" s="10"/>
      <c r="S403" s="10"/>
      <c r="T403" s="79">
        <f>SUM(T393:T402)</f>
        <v>0</v>
      </c>
      <c r="U403" s="79" t="s">
        <v>130</v>
      </c>
      <c r="V403" s="77"/>
      <c r="W403" s="77"/>
      <c r="X403" s="77"/>
      <c r="Y403" s="77"/>
      <c r="Z403" s="77"/>
      <c r="AA403" s="77"/>
      <c r="AB403" s="77"/>
      <c r="AC403" s="10">
        <f>IF(AND($I$26=6,$G$26&lt;&gt;"",$Z$26="UD"),ABS($X$26),0)</f>
        <v>0</v>
      </c>
      <c r="AD403" s="10"/>
      <c r="AE403" s="77"/>
      <c r="AF403" s="77"/>
      <c r="AG403" s="10"/>
      <c r="AH403" s="10"/>
      <c r="AI403" s="10">
        <f>IF(AND($I$46=6,$G$46&lt;&gt;"",$Z$46="UD"),ABS($X$46),0)</f>
        <v>0</v>
      </c>
      <c r="AJ403" s="10"/>
      <c r="AK403" s="10"/>
      <c r="AL403" s="10"/>
      <c r="AM403" s="10"/>
      <c r="AN403" s="10">
        <f>IF(AND($AO$25=6,$AM$25&lt;&gt;"",$BE$25="UD"),ABS($BC$25),0)</f>
        <v>0</v>
      </c>
      <c r="AO403" s="10"/>
      <c r="AP403" s="10"/>
      <c r="AQ403" s="10"/>
      <c r="AR403" s="79">
        <f>SUM(AR393:AR402)</f>
        <v>0</v>
      </c>
      <c r="AS403" s="79" t="s">
        <v>130</v>
      </c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88"/>
      <c r="BO403" s="88"/>
      <c r="BP403" s="88"/>
      <c r="BQ403" s="88"/>
      <c r="BR403" s="88"/>
      <c r="BS403" s="88"/>
      <c r="BT403" s="88"/>
      <c r="BU403" s="88"/>
      <c r="BV403" s="88"/>
      <c r="BW403" s="88"/>
      <c r="BX403" s="88"/>
      <c r="BY403" s="88"/>
      <c r="BZ403" s="88"/>
      <c r="CA403" s="88"/>
      <c r="CB403" s="88"/>
      <c r="CC403" s="88"/>
      <c r="CD403" s="88"/>
      <c r="CE403" s="88"/>
      <c r="CF403" s="88"/>
    </row>
    <row r="404" spans="1:84" s="15" customFormat="1" ht="11.25" hidden="1" customHeight="1" x14ac:dyDescent="0.2">
      <c r="A404" s="10">
        <f>IF(AND($I$27=6,$G$27&lt;&gt;"",$Z$27&lt;&gt;"UD"),ABS($X$27),0)</f>
        <v>0</v>
      </c>
      <c r="B404" s="10"/>
      <c r="C404" s="10"/>
      <c r="D404" s="10"/>
      <c r="E404" s="10"/>
      <c r="F404" s="10"/>
      <c r="G404" s="10"/>
      <c r="H404" s="79">
        <f>SUM(H392:H403)</f>
        <v>0</v>
      </c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77"/>
      <c r="W404" s="77"/>
      <c r="X404" s="77"/>
      <c r="Y404" s="77"/>
      <c r="Z404" s="77"/>
      <c r="AA404" s="77"/>
      <c r="AB404" s="77"/>
      <c r="AC404" s="10">
        <f>IF(AND($I$27=6,$G$27&lt;&gt;"",$Z$27="UD"),ABS($X$27),0)</f>
        <v>0</v>
      </c>
      <c r="AD404" s="10"/>
      <c r="AE404" s="77"/>
      <c r="AF404" s="77"/>
      <c r="AG404" s="10"/>
      <c r="AH404" s="10"/>
      <c r="AI404" s="10">
        <f>IF(AND($I$47=6,$G$47&lt;&gt;"",$Z$47="UD"),ABS($X$47),0)</f>
        <v>0</v>
      </c>
      <c r="AJ404" s="10"/>
      <c r="AK404" s="10"/>
      <c r="AL404" s="10"/>
      <c r="AM404" s="10"/>
      <c r="AN404" s="79">
        <f>SUM(AN393:AN403)</f>
        <v>0</v>
      </c>
      <c r="AO404" s="79" t="s">
        <v>130</v>
      </c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88"/>
      <c r="BO404" s="88"/>
      <c r="BP404" s="88"/>
      <c r="BQ404" s="88"/>
      <c r="BR404" s="88"/>
      <c r="BS404" s="88"/>
      <c r="BT404" s="88"/>
      <c r="BU404" s="88"/>
      <c r="BV404" s="88"/>
      <c r="BW404" s="88"/>
      <c r="BX404" s="88"/>
      <c r="BY404" s="88"/>
      <c r="BZ404" s="88"/>
      <c r="CA404" s="88"/>
      <c r="CB404" s="88"/>
      <c r="CC404" s="88"/>
      <c r="CD404" s="88"/>
      <c r="CE404" s="88"/>
      <c r="CF404" s="88"/>
    </row>
    <row r="405" spans="1:84" s="15" customFormat="1" ht="11.25" hidden="1" customHeight="1" x14ac:dyDescent="0.2">
      <c r="A405" s="10">
        <f>IF(AND($I$28=6,$G$28&lt;&gt;"",$Z$28&lt;&gt;"UD"),ABS($X$28),0)</f>
        <v>0</v>
      </c>
      <c r="B405" s="10"/>
      <c r="C405" s="10"/>
      <c r="D405" s="10"/>
      <c r="E405" s="10"/>
      <c r="F405" s="10"/>
      <c r="G405" s="10"/>
      <c r="H405" s="10"/>
      <c r="I405" s="79" t="s">
        <v>130</v>
      </c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77"/>
      <c r="W405" s="77"/>
      <c r="X405" s="77"/>
      <c r="Y405" s="77"/>
      <c r="Z405" s="77"/>
      <c r="AA405" s="77"/>
      <c r="AB405" s="77"/>
      <c r="AC405" s="10">
        <f>IF(AND($I$28=6,$G$28&lt;&gt;"",$Z$28="UD"),ABS($X$28),0)</f>
        <v>0</v>
      </c>
      <c r="AD405" s="10"/>
      <c r="AE405" s="77"/>
      <c r="AF405" s="77"/>
      <c r="AG405" s="10"/>
      <c r="AH405" s="10"/>
      <c r="AI405" s="79">
        <f>SUM(AI393:AI404)</f>
        <v>0</v>
      </c>
      <c r="AJ405" s="79" t="s">
        <v>130</v>
      </c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88"/>
      <c r="BO405" s="88"/>
      <c r="BP405" s="88"/>
      <c r="BQ405" s="88"/>
      <c r="BR405" s="88"/>
      <c r="BS405" s="88"/>
      <c r="BT405" s="88"/>
      <c r="BU405" s="88"/>
      <c r="BV405" s="88"/>
      <c r="BW405" s="88"/>
      <c r="BX405" s="88"/>
      <c r="BY405" s="88"/>
      <c r="BZ405" s="88"/>
      <c r="CA405" s="88"/>
      <c r="CB405" s="88"/>
      <c r="CC405" s="88"/>
      <c r="CD405" s="88"/>
      <c r="CE405" s="88"/>
      <c r="CF405" s="88"/>
    </row>
    <row r="406" spans="1:84" s="15" customFormat="1" ht="11.25" hidden="1" customHeight="1" x14ac:dyDescent="0.2">
      <c r="A406" s="10">
        <f>IF(AND($I$29=6,$G$29&lt;&gt;"",$Z$29&lt;&gt;"UD"),ABS($X$29),0)</f>
        <v>0</v>
      </c>
      <c r="B406" s="84"/>
      <c r="C406" s="84"/>
      <c r="D406" s="84"/>
      <c r="E406" s="84"/>
      <c r="F406" s="84"/>
      <c r="G406" s="84"/>
      <c r="H406" s="84"/>
      <c r="I406" s="10"/>
      <c r="J406" s="10"/>
      <c r="K406" s="10"/>
      <c r="L406" s="10"/>
      <c r="M406" s="84"/>
      <c r="N406" s="84"/>
      <c r="O406" s="84"/>
      <c r="P406" s="84"/>
      <c r="Q406" s="84"/>
      <c r="R406" s="10"/>
      <c r="S406" s="10"/>
      <c r="T406" s="10"/>
      <c r="U406" s="10"/>
      <c r="V406" s="77"/>
      <c r="W406" s="77"/>
      <c r="X406" s="77"/>
      <c r="Y406" s="77"/>
      <c r="Z406" s="77"/>
      <c r="AA406" s="77"/>
      <c r="AB406" s="77"/>
      <c r="AC406" s="10">
        <f>IF(AND($I$29=6,$G$29&lt;&gt;"",$Z$29="UD"),ABS($X$29),0)</f>
        <v>0</v>
      </c>
      <c r="AD406" s="10"/>
      <c r="AE406" s="77"/>
      <c r="AF406" s="77"/>
      <c r="AG406" s="10"/>
      <c r="AH406" s="10"/>
      <c r="AI406" s="10"/>
      <c r="AJ406" s="49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84"/>
      <c r="BH406" s="84"/>
      <c r="BI406" s="10"/>
      <c r="BJ406" s="10"/>
      <c r="BK406" s="10"/>
      <c r="BL406" s="10"/>
      <c r="BM406" s="10"/>
      <c r="BN406" s="87"/>
      <c r="BO406" s="88"/>
      <c r="BP406" s="88"/>
      <c r="BQ406" s="88"/>
      <c r="BR406" s="88"/>
      <c r="BS406" s="88"/>
      <c r="BT406" s="88"/>
      <c r="BU406" s="88"/>
      <c r="BV406" s="88"/>
      <c r="BW406" s="88"/>
      <c r="BX406" s="88"/>
      <c r="BY406" s="88"/>
      <c r="BZ406" s="88"/>
      <c r="CA406" s="88"/>
      <c r="CB406" s="88"/>
      <c r="CC406" s="88"/>
      <c r="CD406" s="88"/>
      <c r="CE406" s="88"/>
      <c r="CF406" s="88"/>
    </row>
    <row r="407" spans="1:84" s="15" customFormat="1" ht="11.25" hidden="1" customHeight="1" x14ac:dyDescent="0.2">
      <c r="A407" s="84">
        <f>IF(AND($I$30=6,$G$30&lt;&gt;"",$Z$30&lt;&gt;"UD"),ABS($X$30),0)</f>
        <v>0</v>
      </c>
      <c r="B407" s="84"/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  <c r="V407" s="89"/>
      <c r="W407" s="89"/>
      <c r="X407" s="89"/>
      <c r="Y407" s="89"/>
      <c r="Z407" s="89"/>
      <c r="AA407" s="89"/>
      <c r="AB407" s="89"/>
      <c r="AC407" s="84">
        <f>IF(AND($I$30=6,$G$30&lt;&gt;"",$Z$30="UD"),ABS($X$30),0)</f>
        <v>0</v>
      </c>
      <c r="AD407" s="84"/>
      <c r="AE407" s="89"/>
      <c r="AF407" s="89"/>
      <c r="AG407" s="84"/>
      <c r="AH407" s="84"/>
      <c r="AI407" s="84"/>
      <c r="AJ407" s="90"/>
      <c r="AK407" s="84"/>
      <c r="AL407" s="84"/>
      <c r="AM407" s="84"/>
      <c r="AN407" s="84"/>
      <c r="AO407" s="84"/>
      <c r="AP407" s="84"/>
      <c r="AQ407" s="84"/>
      <c r="AR407" s="84"/>
      <c r="AS407" s="84"/>
      <c r="AT407" s="84"/>
      <c r="AU407" s="84"/>
      <c r="AV407" s="84"/>
      <c r="AW407" s="84"/>
      <c r="AX407" s="84"/>
      <c r="AY407" s="84"/>
      <c r="AZ407" s="84"/>
      <c r="BA407" s="84"/>
      <c r="BB407" s="84"/>
      <c r="BC407" s="84"/>
      <c r="BD407" s="84"/>
      <c r="BE407" s="84"/>
      <c r="BF407" s="84"/>
      <c r="BG407" s="84"/>
      <c r="BH407" s="84"/>
      <c r="BI407" s="84"/>
      <c r="BJ407" s="84"/>
      <c r="BK407" s="84"/>
      <c r="BL407" s="84"/>
      <c r="BM407" s="84"/>
      <c r="BN407" s="88"/>
      <c r="BO407" s="88"/>
      <c r="BP407" s="88"/>
      <c r="BQ407" s="88"/>
      <c r="BR407" s="88"/>
      <c r="BS407" s="88"/>
      <c r="BT407" s="88"/>
      <c r="BU407" s="88"/>
      <c r="BV407" s="88"/>
      <c r="BW407" s="88"/>
      <c r="BX407" s="88"/>
      <c r="BY407" s="88"/>
      <c r="BZ407" s="88"/>
      <c r="CA407" s="88"/>
      <c r="CB407" s="88"/>
      <c r="CC407" s="88"/>
      <c r="CD407" s="88"/>
      <c r="CE407" s="88"/>
      <c r="CF407" s="88"/>
    </row>
    <row r="408" spans="1:84" s="15" customFormat="1" ht="11.25" hidden="1" customHeight="1" x14ac:dyDescent="0.2">
      <c r="A408" s="84">
        <f>IF(AND($I$31=6,$G$31&lt;&gt;"",$Z$31&lt;&gt;"UD"),ABS($X$31),0)</f>
        <v>0</v>
      </c>
      <c r="C408" s="84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  <c r="V408" s="89"/>
      <c r="W408" s="89"/>
      <c r="X408" s="89"/>
      <c r="Y408" s="89"/>
      <c r="Z408" s="89"/>
      <c r="AA408" s="89"/>
      <c r="AB408" s="89"/>
      <c r="AC408" s="84">
        <f>IF(AND($I$31=6,$G$31&lt;&gt;"",$Z$31="UD"),ABS($X$31),0)</f>
        <v>0</v>
      </c>
      <c r="AD408" s="84"/>
      <c r="AE408" s="89"/>
      <c r="AF408" s="89"/>
      <c r="AG408" s="84"/>
      <c r="AH408" s="84"/>
      <c r="AI408" s="84"/>
      <c r="AJ408" s="90"/>
      <c r="AK408" s="84"/>
      <c r="AL408" s="84"/>
      <c r="AM408" s="84"/>
      <c r="AN408" s="84"/>
      <c r="AO408" s="84"/>
      <c r="AP408" s="84"/>
      <c r="AQ408" s="84"/>
      <c r="AR408" s="84"/>
      <c r="AS408" s="84"/>
      <c r="AT408" s="84"/>
      <c r="AU408" s="84"/>
      <c r="AV408" s="84"/>
      <c r="AW408" s="84"/>
      <c r="AX408" s="84"/>
      <c r="AY408" s="84"/>
      <c r="AZ408" s="84"/>
      <c r="BA408" s="84"/>
      <c r="BB408" s="84"/>
      <c r="BC408" s="84"/>
      <c r="BD408" s="84"/>
      <c r="BE408" s="84"/>
      <c r="BF408" s="84"/>
      <c r="BG408" s="84"/>
      <c r="BH408" s="84"/>
      <c r="BI408" s="84"/>
      <c r="BJ408" s="84"/>
      <c r="BK408" s="84"/>
      <c r="BL408" s="84"/>
      <c r="BM408" s="84"/>
      <c r="BN408" s="88"/>
      <c r="BO408" s="88"/>
      <c r="BP408" s="88"/>
      <c r="BQ408" s="88"/>
      <c r="BR408" s="88"/>
      <c r="BS408" s="88"/>
      <c r="BT408" s="88"/>
      <c r="BU408" s="88"/>
      <c r="BV408" s="88"/>
      <c r="BW408" s="88"/>
      <c r="BX408" s="88"/>
      <c r="BY408" s="88"/>
      <c r="BZ408" s="88"/>
      <c r="CA408" s="88"/>
      <c r="CB408" s="88"/>
      <c r="CC408" s="88"/>
      <c r="CD408" s="88"/>
      <c r="CE408" s="88"/>
      <c r="CF408" s="88"/>
    </row>
    <row r="409" spans="1:84" s="15" customFormat="1" ht="11.25" hidden="1" customHeight="1" x14ac:dyDescent="0.2">
      <c r="A409" s="10">
        <f>IF(AND($I$14=6,$G$14&lt;&gt;"",$Z$14&lt;&gt;"UD"),ABS($X$14),0)</f>
        <v>0</v>
      </c>
      <c r="B409" s="10"/>
      <c r="C409" s="10"/>
      <c r="D409" s="10"/>
      <c r="E409" s="10"/>
      <c r="F409" s="10"/>
      <c r="G409" s="10"/>
      <c r="H409" s="10"/>
      <c r="I409" s="84"/>
      <c r="J409" s="84"/>
      <c r="K409" s="84"/>
      <c r="L409" s="84"/>
      <c r="M409" s="10"/>
      <c r="N409" s="10"/>
      <c r="O409" s="10"/>
      <c r="P409" s="10"/>
      <c r="Q409" s="10"/>
      <c r="R409" s="84"/>
      <c r="S409" s="84"/>
      <c r="T409" s="84"/>
      <c r="U409" s="84"/>
      <c r="V409" s="89"/>
      <c r="W409" s="89"/>
      <c r="X409" s="89"/>
      <c r="Y409" s="89"/>
      <c r="Z409" s="89"/>
      <c r="AA409" s="89"/>
      <c r="AB409" s="89"/>
      <c r="AC409" s="10">
        <f>IF(AND($I$14=6,$G$14&lt;&gt;"",$Z$14="UD"),ABS($X$14),0)</f>
        <v>0</v>
      </c>
      <c r="AE409" s="89"/>
      <c r="AF409" s="89"/>
      <c r="AG409" s="84"/>
      <c r="AH409" s="84"/>
      <c r="AI409" s="84"/>
      <c r="AJ409" s="90"/>
      <c r="AK409" s="84"/>
      <c r="AL409" s="84"/>
      <c r="AM409" s="84"/>
      <c r="AN409" s="84"/>
      <c r="AO409" s="84"/>
      <c r="AP409" s="84"/>
      <c r="AQ409" s="84"/>
      <c r="AR409" s="84"/>
      <c r="AS409" s="84"/>
      <c r="AT409" s="84"/>
      <c r="AU409" s="84"/>
      <c r="AV409" s="84"/>
      <c r="AW409" s="84"/>
      <c r="AX409" s="84"/>
      <c r="AY409" s="84"/>
      <c r="AZ409" s="84"/>
      <c r="BA409" s="84"/>
      <c r="BB409" s="84"/>
      <c r="BC409" s="84"/>
      <c r="BD409" s="84"/>
      <c r="BE409" s="84"/>
      <c r="BF409" s="84"/>
      <c r="BG409" s="10"/>
      <c r="BH409" s="10"/>
      <c r="BI409" s="84"/>
      <c r="BJ409" s="84"/>
      <c r="BK409" s="84"/>
      <c r="BL409" s="84"/>
      <c r="BM409" s="84"/>
      <c r="BN409" s="88"/>
      <c r="BO409" s="88"/>
      <c r="BP409" s="88"/>
      <c r="BQ409" s="88"/>
      <c r="BR409" s="88"/>
      <c r="BS409" s="88"/>
      <c r="BT409" s="88"/>
      <c r="BU409" s="88"/>
      <c r="BV409" s="88"/>
      <c r="BW409" s="88"/>
      <c r="BX409" s="88"/>
      <c r="BY409" s="88"/>
      <c r="BZ409" s="88"/>
      <c r="CA409" s="88"/>
      <c r="CB409" s="88"/>
      <c r="CC409" s="88"/>
      <c r="CD409" s="88"/>
      <c r="CE409" s="88"/>
      <c r="CF409" s="88"/>
    </row>
    <row r="410" spans="1:84" s="15" customFormat="1" ht="11.25" hidden="1" customHeight="1" x14ac:dyDescent="0.2">
      <c r="A410" s="10">
        <f>IF(AND($I$15=6,$G$15&lt;&gt;"",$Z$15&lt;&gt;"UD"),ABS($X$15),0)</f>
        <v>0</v>
      </c>
      <c r="B410" s="92" t="s">
        <v>130</v>
      </c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77"/>
      <c r="W410" s="77"/>
      <c r="X410" s="77"/>
      <c r="Y410" s="77"/>
      <c r="Z410" s="77"/>
      <c r="AA410" s="77"/>
      <c r="AB410" s="77"/>
      <c r="AC410" s="10">
        <f>IF(AND($I$15=6,$G$15&lt;&gt;"",$Z$15="UD"),ABS($X$15),0)</f>
        <v>0</v>
      </c>
      <c r="AD410" s="10"/>
      <c r="AE410" s="77"/>
      <c r="AF410" s="77"/>
      <c r="AG410" s="10"/>
      <c r="AH410" s="10"/>
      <c r="AI410" s="10"/>
      <c r="AJ410" s="49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88"/>
      <c r="BO410" s="88"/>
      <c r="BP410" s="88"/>
      <c r="BQ410" s="88"/>
      <c r="BR410" s="88"/>
      <c r="BS410" s="88"/>
      <c r="BT410" s="88"/>
      <c r="BU410" s="88"/>
      <c r="BV410" s="88"/>
      <c r="BW410" s="88"/>
      <c r="BX410" s="88"/>
      <c r="BY410" s="88"/>
      <c r="BZ410" s="88"/>
      <c r="CA410" s="88"/>
      <c r="CB410" s="88"/>
      <c r="CC410" s="88"/>
      <c r="CD410" s="88"/>
      <c r="CE410" s="88"/>
      <c r="CF410" s="88"/>
    </row>
    <row r="411" spans="1:84" s="15" customFormat="1" ht="11.25" hidden="1" customHeight="1" x14ac:dyDescent="0.2">
      <c r="A411" s="92">
        <f>SUM(A393:A410)</f>
        <v>0</v>
      </c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77"/>
      <c r="W411" s="77"/>
      <c r="X411" s="77"/>
      <c r="Y411" s="77"/>
      <c r="Z411" s="77"/>
      <c r="AA411" s="77"/>
      <c r="AB411" s="77"/>
      <c r="AC411" s="92">
        <f>SUM(AC393:AC410)</f>
        <v>0</v>
      </c>
      <c r="AD411" s="92" t="s">
        <v>130</v>
      </c>
      <c r="AE411" s="77"/>
      <c r="AF411" s="77"/>
      <c r="AG411" s="10"/>
      <c r="AH411" s="10"/>
      <c r="AI411" s="10"/>
      <c r="AJ411" s="49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88"/>
      <c r="BO411" s="88"/>
      <c r="BP411" s="88"/>
      <c r="BQ411" s="88"/>
      <c r="BR411" s="88"/>
      <c r="BS411" s="88"/>
      <c r="BT411" s="88"/>
      <c r="BU411" s="88"/>
      <c r="BV411" s="88"/>
      <c r="BW411" s="88"/>
      <c r="BX411" s="88"/>
      <c r="BY411" s="88"/>
      <c r="BZ411" s="88"/>
      <c r="CA411" s="88"/>
      <c r="CB411" s="88"/>
      <c r="CC411" s="88"/>
      <c r="CD411" s="88"/>
      <c r="CE411" s="88"/>
      <c r="CF411" s="88"/>
    </row>
    <row r="412" spans="1:84" s="15" customFormat="1" ht="11.25" hidden="1" customHeight="1" x14ac:dyDescent="0.2">
      <c r="A412" s="10"/>
      <c r="B412" s="77" t="s">
        <v>147</v>
      </c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77"/>
      <c r="W412" s="77"/>
      <c r="X412" s="77"/>
      <c r="Y412" s="77"/>
      <c r="Z412" s="77"/>
      <c r="AA412" s="77"/>
      <c r="AB412" s="77"/>
      <c r="AC412" s="77"/>
      <c r="AD412" s="77"/>
      <c r="AE412" s="77"/>
      <c r="AF412" s="77"/>
      <c r="AG412" s="10"/>
      <c r="AH412" s="10"/>
      <c r="AI412" s="10"/>
      <c r="AJ412" s="49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88"/>
      <c r="BO412" s="88"/>
      <c r="BP412" s="88"/>
      <c r="BQ412" s="88"/>
      <c r="BR412" s="88"/>
      <c r="BS412" s="88"/>
      <c r="BT412" s="88"/>
      <c r="BU412" s="88"/>
      <c r="BV412" s="88"/>
      <c r="BW412" s="88"/>
      <c r="BX412" s="88"/>
      <c r="BY412" s="88"/>
      <c r="BZ412" s="88"/>
      <c r="CA412" s="88"/>
      <c r="CB412" s="88"/>
      <c r="CC412" s="88"/>
      <c r="CD412" s="88"/>
      <c r="CE412" s="88"/>
      <c r="CF412" s="88"/>
    </row>
    <row r="413" spans="1:84" s="15" customFormat="1" ht="11.25" hidden="1" customHeight="1" x14ac:dyDescent="0.2">
      <c r="A413" s="10">
        <f>A411+H404+N403+T403+Y393</f>
        <v>0</v>
      </c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86"/>
      <c r="W413" s="77"/>
      <c r="X413" s="77"/>
      <c r="Y413" s="77"/>
      <c r="Z413" s="77"/>
      <c r="AA413" s="77"/>
      <c r="AB413" s="77"/>
      <c r="AC413" s="10">
        <f>AC411+AI405+AN404+AR403+AW393</f>
        <v>0</v>
      </c>
      <c r="AD413" s="77" t="s">
        <v>147</v>
      </c>
      <c r="AE413" s="77"/>
      <c r="AF413" s="77"/>
      <c r="AG413" s="10"/>
      <c r="AH413" s="10"/>
      <c r="AI413" s="10"/>
      <c r="AJ413" s="49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83"/>
      <c r="BG413" s="10"/>
      <c r="BH413" s="10"/>
      <c r="BI413" s="10"/>
      <c r="BJ413" s="10"/>
      <c r="BK413" s="10"/>
      <c r="BL413" s="10"/>
      <c r="BM413" s="10"/>
      <c r="BN413" s="88"/>
      <c r="BO413" s="88"/>
      <c r="BP413" s="88"/>
      <c r="BQ413" s="88"/>
      <c r="BR413" s="88"/>
      <c r="BS413" s="88"/>
      <c r="BT413" s="88"/>
      <c r="BU413" s="88"/>
      <c r="BV413" s="88"/>
      <c r="BW413" s="88"/>
      <c r="BX413" s="88"/>
      <c r="BY413" s="88"/>
      <c r="BZ413" s="88"/>
      <c r="CA413" s="88"/>
      <c r="CB413" s="88"/>
      <c r="CC413" s="88"/>
      <c r="CD413" s="88"/>
      <c r="CE413" s="88"/>
      <c r="CF413" s="88"/>
    </row>
    <row r="414" spans="1:84" s="15" customFormat="1" ht="11.25" hidden="1" customHeight="1" x14ac:dyDescent="0.2">
      <c r="A414" s="10"/>
      <c r="B414" s="10"/>
      <c r="C414" s="10"/>
      <c r="D414" s="10">
        <f>A411+AC411</f>
        <v>0</v>
      </c>
      <c r="E414" s="10"/>
      <c r="F414" s="10"/>
      <c r="G414" s="10" t="s">
        <v>5</v>
      </c>
      <c r="H414" s="10">
        <f>AC413</f>
        <v>0</v>
      </c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77"/>
      <c r="W414" s="77"/>
      <c r="X414" s="77"/>
      <c r="Y414" s="77"/>
      <c r="Z414" s="77"/>
      <c r="AA414" s="77"/>
      <c r="AB414" s="77"/>
      <c r="AC414" s="77"/>
      <c r="AD414" s="77"/>
      <c r="AE414" s="77"/>
      <c r="AF414" s="77"/>
      <c r="AG414" s="10"/>
      <c r="AH414" s="10"/>
      <c r="AI414" s="10"/>
      <c r="AJ414" s="49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88"/>
      <c r="BO414" s="88"/>
      <c r="BP414" s="88"/>
      <c r="BQ414" s="88"/>
      <c r="BR414" s="88"/>
      <c r="BS414" s="88"/>
      <c r="BT414" s="88"/>
      <c r="BU414" s="88"/>
      <c r="BV414" s="88"/>
      <c r="BW414" s="88"/>
      <c r="BX414" s="88"/>
      <c r="BY414" s="88"/>
      <c r="BZ414" s="88"/>
      <c r="CA414" s="88"/>
      <c r="CB414" s="88"/>
      <c r="CC414" s="88"/>
      <c r="CD414" s="88"/>
      <c r="CE414" s="88"/>
      <c r="CF414" s="88"/>
    </row>
    <row r="415" spans="1:84" s="101" customFormat="1" ht="11.25" hidden="1" customHeight="1" x14ac:dyDescent="0.2">
      <c r="A415" s="10" t="s">
        <v>120</v>
      </c>
      <c r="B415" s="10"/>
      <c r="C415" s="10"/>
      <c r="D415" s="10">
        <f>H404+AI405</f>
        <v>0</v>
      </c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77"/>
      <c r="W415" s="77"/>
      <c r="X415" s="77"/>
      <c r="Y415" s="77"/>
      <c r="Z415" s="77"/>
      <c r="AA415" s="77"/>
      <c r="AB415" s="77"/>
      <c r="AC415" s="77"/>
      <c r="AD415" s="77"/>
      <c r="AE415" s="77"/>
      <c r="AF415" s="77"/>
      <c r="AG415" s="10"/>
      <c r="AH415" s="10"/>
      <c r="AI415" s="10"/>
      <c r="AJ415" s="49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88"/>
      <c r="BO415" s="88"/>
      <c r="BP415" s="88"/>
      <c r="BQ415" s="88"/>
      <c r="BR415" s="88"/>
      <c r="BS415" s="88"/>
      <c r="BT415" s="88"/>
      <c r="BU415" s="88"/>
      <c r="BV415" s="88"/>
      <c r="BW415" s="88"/>
      <c r="BX415" s="88"/>
      <c r="BY415" s="88"/>
      <c r="BZ415" s="88"/>
      <c r="CA415" s="88"/>
      <c r="CB415" s="88"/>
      <c r="CC415" s="88"/>
      <c r="CD415" s="88"/>
      <c r="CE415" s="88"/>
      <c r="CF415" s="88"/>
    </row>
    <row r="416" spans="1:84" s="101" customFormat="1" ht="11.25" hidden="1" customHeight="1" x14ac:dyDescent="0.2">
      <c r="A416" s="10" t="s">
        <v>121</v>
      </c>
      <c r="B416" s="10"/>
      <c r="C416" s="10"/>
      <c r="D416" s="10">
        <f>N403+AN404</f>
        <v>0</v>
      </c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77"/>
      <c r="W416" s="77"/>
      <c r="X416" s="77"/>
      <c r="Y416" s="77"/>
      <c r="Z416" s="77"/>
      <c r="AA416" s="77"/>
      <c r="AB416" s="77"/>
      <c r="AC416" s="77"/>
      <c r="AD416" s="77"/>
      <c r="AE416" s="77"/>
      <c r="AF416" s="77"/>
      <c r="AG416" s="10"/>
      <c r="AH416" s="10"/>
      <c r="AI416" s="10"/>
      <c r="AJ416" s="49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88"/>
      <c r="BO416" s="88"/>
      <c r="BP416" s="88"/>
      <c r="BQ416" s="88"/>
      <c r="BR416" s="88"/>
      <c r="BS416" s="88"/>
      <c r="BT416" s="88"/>
      <c r="BU416" s="88"/>
      <c r="BV416" s="88"/>
      <c r="BW416" s="88"/>
      <c r="BX416" s="88"/>
      <c r="BY416" s="88"/>
      <c r="BZ416" s="88"/>
      <c r="CA416" s="88"/>
      <c r="CB416" s="88"/>
      <c r="CC416" s="88"/>
      <c r="CD416" s="88"/>
      <c r="CE416" s="88"/>
      <c r="CF416" s="88"/>
    </row>
    <row r="417" spans="1:84" s="101" customFormat="1" ht="11.25" hidden="1" customHeight="1" x14ac:dyDescent="0.2">
      <c r="A417" s="10" t="s">
        <v>138</v>
      </c>
      <c r="B417" s="10"/>
      <c r="C417" s="10"/>
      <c r="D417" s="10">
        <f>Y393+AW393</f>
        <v>0</v>
      </c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77"/>
      <c r="W417" s="77"/>
      <c r="X417" s="77"/>
      <c r="Y417" s="77"/>
      <c r="Z417" s="77"/>
      <c r="AA417" s="77"/>
      <c r="AB417" s="77"/>
      <c r="AC417" s="77"/>
      <c r="AD417" s="77"/>
      <c r="AE417" s="77"/>
      <c r="AF417" s="77"/>
      <c r="AG417" s="10"/>
      <c r="AH417" s="10"/>
      <c r="AI417" s="10"/>
      <c r="AJ417" s="49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88"/>
      <c r="BO417" s="88"/>
      <c r="BP417" s="88"/>
      <c r="BQ417" s="88"/>
      <c r="BR417" s="88"/>
      <c r="BS417" s="88"/>
      <c r="BT417" s="88"/>
      <c r="BU417" s="88"/>
      <c r="BV417" s="88"/>
      <c r="BW417" s="88"/>
      <c r="BX417" s="88"/>
      <c r="BY417" s="88"/>
      <c r="BZ417" s="88"/>
      <c r="CA417" s="88"/>
      <c r="CB417" s="88"/>
      <c r="CC417" s="88"/>
      <c r="CD417" s="88"/>
      <c r="CE417" s="88"/>
      <c r="CF417" s="88"/>
    </row>
    <row r="418" spans="1:84" s="15" customFormat="1" ht="11.25" hidden="1" customHeight="1" x14ac:dyDescent="0.2">
      <c r="A418" s="10" t="s">
        <v>1086</v>
      </c>
      <c r="B418" s="10"/>
      <c r="C418" s="10"/>
      <c r="D418" s="10">
        <f>T403+AR403</f>
        <v>0</v>
      </c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77"/>
      <c r="W418" s="77"/>
      <c r="X418" s="77"/>
      <c r="Y418" s="77"/>
      <c r="Z418" s="77"/>
      <c r="AA418" s="77"/>
      <c r="AB418" s="77"/>
      <c r="AC418" s="77"/>
      <c r="AD418" s="77"/>
      <c r="AE418" s="77"/>
      <c r="AF418" s="77"/>
      <c r="AG418" s="10"/>
      <c r="AH418" s="10"/>
      <c r="AI418" s="10"/>
      <c r="AJ418" s="49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88"/>
      <c r="BO418" s="88"/>
      <c r="BP418" s="88"/>
      <c r="BQ418" s="88"/>
      <c r="BR418" s="88"/>
      <c r="BS418" s="88"/>
      <c r="BT418" s="88"/>
      <c r="BU418" s="88"/>
      <c r="BV418" s="88"/>
      <c r="BW418" s="88"/>
      <c r="BX418" s="88"/>
      <c r="BY418" s="88"/>
      <c r="BZ418" s="88"/>
      <c r="CA418" s="88"/>
      <c r="CB418" s="88"/>
      <c r="CC418" s="88"/>
      <c r="CD418" s="88"/>
      <c r="CE418" s="88"/>
      <c r="CF418" s="88"/>
    </row>
    <row r="419" spans="1:84" s="15" customFormat="1" ht="11.25" hidden="1" customHeight="1" x14ac:dyDescent="0.2">
      <c r="A419" s="10" t="s">
        <v>139</v>
      </c>
      <c r="B419" s="81" t="s">
        <v>147</v>
      </c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77"/>
      <c r="W419" s="77"/>
      <c r="X419" s="77"/>
      <c r="Y419" s="77"/>
      <c r="Z419" s="77"/>
      <c r="AA419" s="77"/>
      <c r="AB419" s="77"/>
      <c r="AC419" s="77"/>
      <c r="AD419" s="77"/>
      <c r="AE419" s="77"/>
      <c r="AF419" s="77"/>
      <c r="AG419" s="10"/>
      <c r="AH419" s="10"/>
      <c r="AI419" s="10"/>
      <c r="AJ419" s="49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88"/>
      <c r="BO419" s="88"/>
      <c r="BP419" s="88"/>
      <c r="BQ419" s="88"/>
      <c r="BR419" s="88"/>
      <c r="BS419" s="88"/>
      <c r="BT419" s="88"/>
      <c r="BU419" s="88"/>
      <c r="BV419" s="88"/>
      <c r="BW419" s="88"/>
      <c r="BX419" s="88"/>
      <c r="BY419" s="88"/>
      <c r="BZ419" s="88"/>
      <c r="CA419" s="88"/>
      <c r="CB419" s="88"/>
      <c r="CC419" s="88"/>
      <c r="CD419" s="88"/>
      <c r="CE419" s="88"/>
      <c r="CF419" s="88"/>
    </row>
    <row r="420" spans="1:84" s="15" customFormat="1" ht="11.25" hidden="1" customHeight="1" x14ac:dyDescent="0.2">
      <c r="A420" s="81">
        <f>A413+AC413</f>
        <v>0</v>
      </c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77"/>
      <c r="W420" s="77"/>
      <c r="X420" s="77"/>
      <c r="Y420" s="77"/>
      <c r="Z420" s="77"/>
      <c r="AA420" s="77"/>
      <c r="AB420" s="77"/>
      <c r="AC420" s="77"/>
      <c r="AD420" s="77"/>
      <c r="AE420" s="77"/>
      <c r="AF420" s="77"/>
      <c r="AG420" s="10"/>
      <c r="AH420" s="10"/>
      <c r="AI420" s="10"/>
      <c r="AJ420" s="49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88"/>
      <c r="BO420" s="88"/>
      <c r="BP420" s="88"/>
      <c r="BQ420" s="88"/>
      <c r="BR420" s="88"/>
      <c r="BS420" s="88"/>
      <c r="BT420" s="88"/>
      <c r="BU420" s="88"/>
      <c r="BV420" s="88"/>
      <c r="BW420" s="88"/>
      <c r="BX420" s="88"/>
      <c r="BY420" s="88"/>
      <c r="BZ420" s="88"/>
      <c r="CA420" s="88"/>
      <c r="CB420" s="88"/>
      <c r="CC420" s="88"/>
      <c r="CD420" s="88"/>
      <c r="CE420" s="88"/>
      <c r="CF420" s="88"/>
    </row>
    <row r="421" spans="1:84" s="15" customFormat="1" ht="11.25" hidden="1" customHeight="1" x14ac:dyDescent="0.2">
      <c r="A421" s="10"/>
      <c r="B421" s="93"/>
      <c r="C421" s="93"/>
      <c r="D421" s="93"/>
      <c r="E421" s="93"/>
      <c r="F421" s="93"/>
      <c r="G421" s="93"/>
      <c r="H421" s="93"/>
      <c r="I421" s="10"/>
      <c r="J421" s="10"/>
      <c r="K421" s="10"/>
      <c r="L421" s="10"/>
      <c r="M421" s="93"/>
      <c r="N421" s="93"/>
      <c r="O421" s="93"/>
      <c r="P421" s="93"/>
      <c r="Q421" s="93"/>
      <c r="R421" s="10"/>
      <c r="S421" s="10"/>
      <c r="T421" s="10"/>
      <c r="U421" s="10"/>
      <c r="V421" s="77"/>
      <c r="W421" s="77"/>
      <c r="X421" s="77"/>
      <c r="Y421" s="77"/>
      <c r="Z421" s="77"/>
      <c r="AA421" s="77"/>
      <c r="AB421" s="77"/>
      <c r="AC421" s="77"/>
      <c r="AD421" s="77"/>
      <c r="AE421" s="77"/>
      <c r="AF421" s="77"/>
      <c r="AG421" s="10"/>
      <c r="AH421" s="10"/>
      <c r="AI421" s="10"/>
      <c r="AJ421" s="49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93"/>
      <c r="BH421" s="93"/>
      <c r="BI421" s="10"/>
      <c r="BJ421" s="10"/>
      <c r="BK421" s="10"/>
      <c r="BL421" s="10"/>
      <c r="BM421" s="10"/>
      <c r="BN421" s="88"/>
      <c r="BO421" s="88"/>
      <c r="BP421" s="88"/>
      <c r="BQ421" s="88"/>
      <c r="BR421" s="88"/>
      <c r="BS421" s="88"/>
      <c r="BT421" s="88"/>
      <c r="BU421" s="88"/>
      <c r="BV421" s="88"/>
      <c r="BW421" s="88"/>
      <c r="BX421" s="88"/>
      <c r="BY421" s="88"/>
      <c r="BZ421" s="88"/>
      <c r="CA421" s="88"/>
      <c r="CB421" s="88"/>
      <c r="CC421" s="88"/>
      <c r="CD421" s="88"/>
      <c r="CE421" s="88"/>
      <c r="CF421" s="88"/>
    </row>
    <row r="422" spans="1:84" s="15" customFormat="1" ht="11.25" hidden="1" customHeight="1" x14ac:dyDescent="0.2">
      <c r="A422" s="93"/>
      <c r="B422" s="10"/>
      <c r="C422" s="10"/>
      <c r="D422" s="10"/>
      <c r="E422" s="10"/>
      <c r="F422" s="10"/>
      <c r="G422" s="10"/>
      <c r="H422" s="10"/>
      <c r="I422" s="93"/>
      <c r="J422" s="93"/>
      <c r="K422" s="93"/>
      <c r="L422" s="93"/>
      <c r="M422" s="10"/>
      <c r="N422" s="10"/>
      <c r="O422" s="10"/>
      <c r="P422" s="10"/>
      <c r="Q422" s="10"/>
      <c r="R422" s="93"/>
      <c r="S422" s="93"/>
      <c r="T422" s="93"/>
      <c r="U422" s="93"/>
      <c r="V422" s="94"/>
      <c r="W422" s="94"/>
      <c r="X422" s="94"/>
      <c r="Y422" s="94"/>
      <c r="Z422" s="94"/>
      <c r="AA422" s="94"/>
      <c r="AB422" s="94"/>
      <c r="AC422" s="94"/>
      <c r="AD422" s="94"/>
      <c r="AE422" s="94"/>
      <c r="AF422" s="94"/>
      <c r="AG422" s="93"/>
      <c r="AH422" s="93"/>
      <c r="AI422" s="93"/>
      <c r="AJ422" s="95"/>
      <c r="AK422" s="93"/>
      <c r="AL422" s="93"/>
      <c r="AM422" s="93"/>
      <c r="AN422" s="93"/>
      <c r="AO422" s="93"/>
      <c r="AP422" s="93"/>
      <c r="AQ422" s="93"/>
      <c r="AR422" s="93"/>
      <c r="AS422" s="93"/>
      <c r="AT422" s="93"/>
      <c r="AU422" s="93"/>
      <c r="AV422" s="93"/>
      <c r="AW422" s="93"/>
      <c r="AX422" s="93"/>
      <c r="AY422" s="93"/>
      <c r="AZ422" s="93"/>
      <c r="BA422" s="93"/>
      <c r="BB422" s="93"/>
      <c r="BC422" s="93"/>
      <c r="BD422" s="93"/>
      <c r="BE422" s="93"/>
      <c r="BF422" s="93"/>
      <c r="BG422" s="10"/>
      <c r="BH422" s="10"/>
      <c r="BI422" s="93"/>
      <c r="BJ422" s="93"/>
      <c r="BK422" s="93"/>
      <c r="BL422" s="93"/>
      <c r="BM422" s="93"/>
      <c r="BN422" s="88"/>
      <c r="BO422" s="88"/>
      <c r="BP422" s="88"/>
      <c r="BQ422" s="88"/>
      <c r="BR422" s="88"/>
      <c r="BS422" s="88"/>
      <c r="BT422" s="88"/>
      <c r="BU422" s="88"/>
      <c r="BV422" s="88"/>
      <c r="BW422" s="88"/>
      <c r="BX422" s="88"/>
      <c r="BY422" s="88"/>
      <c r="BZ422" s="88"/>
      <c r="CA422" s="88"/>
      <c r="CB422" s="88"/>
      <c r="CC422" s="88"/>
      <c r="CD422" s="88"/>
      <c r="CE422" s="88"/>
      <c r="CF422" s="88"/>
    </row>
    <row r="423" spans="1:84" s="15" customFormat="1" ht="11.25" hidden="1" customHeight="1" x14ac:dyDescent="0.2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77"/>
      <c r="W423" s="77"/>
      <c r="X423" s="77"/>
      <c r="Y423" s="77"/>
      <c r="Z423" s="77"/>
      <c r="AA423" s="77"/>
      <c r="AB423" s="77"/>
      <c r="AC423" s="77"/>
      <c r="AD423" s="77"/>
      <c r="AE423" s="77"/>
      <c r="AF423" s="77"/>
      <c r="AG423" s="10"/>
      <c r="AH423" s="10"/>
      <c r="AI423" s="10"/>
      <c r="AJ423" s="49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88"/>
      <c r="BO423" s="88"/>
      <c r="BP423" s="88"/>
      <c r="BQ423" s="88"/>
      <c r="BR423" s="88"/>
      <c r="BS423" s="88"/>
      <c r="BT423" s="88"/>
      <c r="BU423" s="88"/>
      <c r="BV423" s="88"/>
      <c r="BW423" s="88"/>
      <c r="BX423" s="88"/>
      <c r="BY423" s="88"/>
      <c r="BZ423" s="88"/>
      <c r="CA423" s="88"/>
      <c r="CB423" s="88"/>
      <c r="CC423" s="88"/>
      <c r="CD423" s="88"/>
      <c r="CE423" s="88"/>
      <c r="CF423" s="88"/>
    </row>
    <row r="424" spans="1:84" s="15" customFormat="1" ht="11.25" hidden="1" customHeight="1" x14ac:dyDescent="0.2">
      <c r="A424" s="81" t="s">
        <v>148</v>
      </c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77"/>
      <c r="W424" s="77"/>
      <c r="X424" s="77"/>
      <c r="Y424" s="77"/>
      <c r="Z424" s="77"/>
      <c r="AA424" s="77"/>
      <c r="AB424" s="77"/>
      <c r="AC424" s="77"/>
      <c r="AD424" s="77"/>
      <c r="AE424" s="77"/>
      <c r="AF424" s="77"/>
      <c r="AG424" s="10"/>
      <c r="AH424" s="10"/>
      <c r="AI424" s="10"/>
      <c r="AJ424" s="49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88"/>
      <c r="BO424" s="88"/>
      <c r="BP424" s="88"/>
      <c r="BQ424" s="88"/>
      <c r="BR424" s="88"/>
      <c r="BS424" s="88"/>
      <c r="BT424" s="88"/>
      <c r="BU424" s="88"/>
      <c r="BV424" s="88"/>
      <c r="BW424" s="88"/>
      <c r="BX424" s="88"/>
      <c r="BY424" s="88"/>
      <c r="BZ424" s="88"/>
      <c r="CA424" s="88"/>
      <c r="CB424" s="88"/>
      <c r="CC424" s="88"/>
      <c r="CD424" s="88"/>
      <c r="CE424" s="88"/>
      <c r="CF424" s="88"/>
    </row>
    <row r="425" spans="1:84" s="15" customFormat="1" ht="11.25" hidden="1" customHeight="1" x14ac:dyDescent="0.2">
      <c r="A425" s="82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82"/>
      <c r="R425" s="10"/>
      <c r="S425" s="10"/>
      <c r="T425" s="10"/>
      <c r="U425" s="10"/>
      <c r="V425" s="77"/>
      <c r="W425" s="77"/>
      <c r="X425" s="77"/>
      <c r="Y425" s="77"/>
      <c r="Z425" s="77"/>
      <c r="AA425" s="77"/>
      <c r="AB425" s="77"/>
      <c r="AC425" s="77"/>
      <c r="AD425" s="77"/>
      <c r="AE425" s="77"/>
      <c r="AF425" s="77"/>
      <c r="AG425" s="10"/>
      <c r="AH425" s="10"/>
      <c r="AI425" s="10"/>
      <c r="AJ425" s="49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88"/>
      <c r="BO425" s="88"/>
      <c r="BP425" s="88"/>
      <c r="BQ425" s="88"/>
      <c r="BR425" s="88"/>
      <c r="BS425" s="88"/>
      <c r="BT425" s="88"/>
      <c r="BU425" s="88"/>
      <c r="BV425" s="88"/>
      <c r="BW425" s="88"/>
      <c r="BX425" s="88"/>
      <c r="BY425" s="88"/>
      <c r="BZ425" s="88"/>
      <c r="CA425" s="88"/>
      <c r="CB425" s="88"/>
      <c r="CC425" s="88"/>
      <c r="CD425" s="88"/>
      <c r="CE425" s="88"/>
      <c r="CF425" s="88"/>
    </row>
    <row r="426" spans="1:84" s="15" customFormat="1" ht="11.25" hidden="1" customHeight="1" x14ac:dyDescent="0.2">
      <c r="A426" s="82" t="s">
        <v>128</v>
      </c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85"/>
      <c r="W426" s="77"/>
      <c r="X426" s="77"/>
      <c r="Y426" s="77"/>
      <c r="Z426" s="77"/>
      <c r="AA426" s="77"/>
      <c r="AB426" s="77"/>
      <c r="AC426" s="77"/>
      <c r="AD426" s="77"/>
      <c r="AE426" s="77"/>
      <c r="AF426" s="77"/>
      <c r="AG426" s="10"/>
      <c r="AH426" s="10"/>
      <c r="AI426" s="10"/>
      <c r="AJ426" s="49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82"/>
      <c r="BG426" s="10"/>
      <c r="BH426" s="10"/>
      <c r="BI426" s="10"/>
      <c r="BJ426" s="10"/>
      <c r="BK426" s="10"/>
      <c r="BL426" s="10"/>
      <c r="BM426" s="10"/>
      <c r="BN426" s="88"/>
      <c r="BO426" s="88"/>
      <c r="BP426" s="88"/>
      <c r="BQ426" s="88"/>
      <c r="BR426" s="88"/>
      <c r="BS426" s="88"/>
      <c r="BT426" s="88"/>
      <c r="BU426" s="88"/>
      <c r="BV426" s="88"/>
      <c r="BW426" s="88"/>
      <c r="BX426" s="88"/>
      <c r="BY426" s="88"/>
      <c r="BZ426" s="88"/>
      <c r="CA426" s="88"/>
      <c r="CB426" s="88"/>
      <c r="CC426" s="88"/>
      <c r="CD426" s="88"/>
      <c r="CE426" s="88"/>
      <c r="CF426" s="88"/>
    </row>
    <row r="427" spans="1:84" s="15" customFormat="1" ht="11.25" hidden="1" customHeight="1" x14ac:dyDescent="0.2">
      <c r="A427" s="10"/>
      <c r="B427" s="10"/>
      <c r="C427" s="10"/>
      <c r="D427" s="10"/>
      <c r="E427" s="10"/>
      <c r="F427" s="10"/>
      <c r="G427" s="10"/>
      <c r="H427" s="83" t="s">
        <v>131</v>
      </c>
      <c r="I427" s="10"/>
      <c r="J427" s="10"/>
      <c r="K427" s="10"/>
      <c r="L427" s="10"/>
      <c r="M427" s="10"/>
      <c r="N427" s="83" t="s">
        <v>132</v>
      </c>
      <c r="O427" s="10"/>
      <c r="P427" s="10"/>
      <c r="Q427" s="10"/>
      <c r="R427" s="10"/>
      <c r="S427" s="10"/>
      <c r="T427" s="10"/>
      <c r="U427" s="10"/>
      <c r="V427" s="77"/>
      <c r="W427" s="77"/>
      <c r="X427" s="77"/>
      <c r="Y427" s="77"/>
      <c r="Z427" s="77"/>
      <c r="AA427" s="77"/>
      <c r="AB427" s="77"/>
      <c r="AC427" s="82" t="s">
        <v>135</v>
      </c>
      <c r="AD427" s="10"/>
      <c r="AE427" s="10"/>
      <c r="AF427" s="77"/>
      <c r="AG427" s="10"/>
      <c r="AH427" s="10"/>
      <c r="AI427" s="10"/>
      <c r="AJ427" s="49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88"/>
      <c r="BO427" s="88"/>
      <c r="BP427" s="88"/>
      <c r="BQ427" s="88"/>
      <c r="BR427" s="88"/>
      <c r="BS427" s="88"/>
      <c r="BT427" s="88"/>
      <c r="BU427" s="88"/>
      <c r="BV427" s="88"/>
      <c r="BW427" s="88"/>
      <c r="BX427" s="88"/>
      <c r="BY427" s="88"/>
      <c r="BZ427" s="88"/>
      <c r="CA427" s="88"/>
      <c r="CB427" s="88"/>
      <c r="CC427" s="88"/>
      <c r="CD427" s="88"/>
      <c r="CE427" s="88"/>
      <c r="CF427" s="88"/>
    </row>
    <row r="428" spans="1:84" s="15" customFormat="1" ht="11.25" hidden="1" customHeight="1" x14ac:dyDescent="0.2">
      <c r="A428" s="83" t="s">
        <v>129</v>
      </c>
      <c r="B428" s="10"/>
      <c r="C428" s="10"/>
      <c r="D428" s="10"/>
      <c r="E428" s="10"/>
      <c r="F428" s="10"/>
      <c r="G428" s="10"/>
      <c r="H428" s="10">
        <f>IF(AND($I$36=7,$G$36&lt;&gt;"",$Z$36&lt;&gt;"UD"),ABS($X$36),0)</f>
        <v>0</v>
      </c>
      <c r="I428" s="10"/>
      <c r="J428" s="10"/>
      <c r="K428" s="10"/>
      <c r="L428" s="10"/>
      <c r="M428" s="10"/>
      <c r="N428" s="10">
        <f>IF(AND($AO$15=7,$AM$15&lt;&gt;"",$BE$15&lt;&gt;"UD"),ABS($BC$15),0)</f>
        <v>0</v>
      </c>
      <c r="O428" s="10"/>
      <c r="P428" s="10"/>
      <c r="Q428" s="10"/>
      <c r="R428" s="10"/>
      <c r="S428" s="10"/>
      <c r="T428" s="83" t="s">
        <v>133</v>
      </c>
      <c r="U428" s="10"/>
      <c r="V428" s="86"/>
      <c r="W428" s="77"/>
      <c r="X428" s="77"/>
      <c r="Y428" s="83" t="s">
        <v>1086</v>
      </c>
      <c r="Z428" s="77"/>
      <c r="AA428" s="77"/>
      <c r="AB428" s="77"/>
      <c r="AC428" s="10"/>
      <c r="AD428" s="10"/>
      <c r="AE428" s="10"/>
      <c r="AF428" s="77"/>
      <c r="AG428" s="10"/>
      <c r="AH428" s="10"/>
      <c r="AI428" s="10"/>
      <c r="AJ428" s="49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83"/>
      <c r="BG428" s="10"/>
      <c r="BH428" s="10"/>
      <c r="BI428" s="10"/>
      <c r="BJ428" s="10"/>
      <c r="BK428" s="10"/>
      <c r="BL428" s="10"/>
      <c r="BM428" s="10"/>
      <c r="BN428" s="87"/>
      <c r="BO428" s="88"/>
      <c r="BP428" s="88"/>
      <c r="BQ428" s="88"/>
      <c r="BR428" s="88"/>
      <c r="BS428" s="88"/>
      <c r="BT428" s="88"/>
      <c r="BU428" s="88"/>
      <c r="BV428" s="88"/>
      <c r="BW428" s="88"/>
      <c r="BX428" s="88"/>
      <c r="BY428" s="88"/>
      <c r="BZ428" s="88"/>
      <c r="CA428" s="88"/>
      <c r="CB428" s="88"/>
      <c r="CC428" s="88"/>
      <c r="CD428" s="88"/>
      <c r="CE428" s="88"/>
      <c r="CF428" s="88"/>
    </row>
    <row r="429" spans="1:84" s="15" customFormat="1" ht="11.25" hidden="1" customHeight="1" x14ac:dyDescent="0.2">
      <c r="A429" s="10">
        <f>IF(AND($I$16=7,$G$16&lt;&gt;"",$Z$16&lt;&gt;"UD"),ABS($X$16),0)</f>
        <v>0</v>
      </c>
      <c r="B429" s="10"/>
      <c r="C429" s="10"/>
      <c r="D429" s="10"/>
      <c r="E429" s="10"/>
      <c r="F429" s="10"/>
      <c r="G429" s="10"/>
      <c r="H429" s="10">
        <f>IF(AND($I$37=7,$G$37&lt;&gt;"",$Z$37&lt;&gt;"UD"),ABS($X$37),0)</f>
        <v>0</v>
      </c>
      <c r="I429" s="10"/>
      <c r="J429" s="10"/>
      <c r="K429" s="10"/>
      <c r="L429" s="10"/>
      <c r="M429" s="10"/>
      <c r="N429" s="10">
        <f>IF(AND($AO$16=7,$AM$16&lt;&gt;"",$BE$16&lt;&gt;"UD"),ABS($BC$16),0)</f>
        <v>0</v>
      </c>
      <c r="O429" s="10"/>
      <c r="P429" s="10"/>
      <c r="Q429" s="10"/>
      <c r="R429" s="10"/>
      <c r="S429" s="10"/>
      <c r="T429" s="84">
        <f>IF(AND($AO$29=7,$AM$29&lt;&gt;"",$BE$29&lt;&gt;"UD"),ABS($BC$29),0)</f>
        <v>0</v>
      </c>
      <c r="U429" s="84"/>
      <c r="V429" s="77"/>
      <c r="W429" s="77"/>
      <c r="X429" s="77"/>
      <c r="Y429" s="77">
        <f>IF(AND($I$51=7,$G$51&lt;&gt;"",$Z$51&lt;&gt;"UD"),ABS($X$51),0)</f>
        <v>0</v>
      </c>
      <c r="Z429" s="77"/>
      <c r="AA429" s="77"/>
      <c r="AB429" s="77"/>
      <c r="AC429" s="83" t="s">
        <v>129</v>
      </c>
      <c r="AD429" s="10"/>
      <c r="AE429" s="10"/>
      <c r="AF429" s="77"/>
      <c r="AG429" s="10"/>
      <c r="AH429" s="10"/>
      <c r="AI429" s="83" t="s">
        <v>131</v>
      </c>
      <c r="AJ429" s="10"/>
      <c r="AK429" s="10"/>
      <c r="AL429" s="10"/>
      <c r="AM429" s="10"/>
      <c r="AN429" s="83" t="s">
        <v>132</v>
      </c>
      <c r="AO429" s="10"/>
      <c r="AP429" s="10"/>
      <c r="AQ429" s="10"/>
      <c r="AR429" s="83" t="s">
        <v>133</v>
      </c>
      <c r="AS429" s="10"/>
      <c r="AT429" s="10"/>
      <c r="AU429" s="10"/>
      <c r="AV429" s="10"/>
      <c r="AW429" s="83" t="s">
        <v>1086</v>
      </c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88"/>
      <c r="BO429" s="88"/>
      <c r="BP429" s="88"/>
      <c r="BQ429" s="88"/>
      <c r="BR429" s="88"/>
      <c r="BS429" s="88"/>
      <c r="BT429" s="88"/>
      <c r="BU429" s="88"/>
      <c r="BV429" s="88"/>
      <c r="BW429" s="88"/>
      <c r="BX429" s="88"/>
      <c r="BY429" s="88"/>
      <c r="BZ429" s="88"/>
      <c r="CA429" s="88"/>
      <c r="CB429" s="88"/>
      <c r="CC429" s="88"/>
      <c r="CD429" s="88"/>
      <c r="CE429" s="88"/>
      <c r="CF429" s="88"/>
    </row>
    <row r="430" spans="1:84" s="15" customFormat="1" ht="11.25" hidden="1" customHeight="1" x14ac:dyDescent="0.2">
      <c r="A430" s="10">
        <f>IF(AND($I$17=7,$G$17&lt;&gt;"",$Z$17&lt;&gt;"UD"),ABS($X$17),0)</f>
        <v>0</v>
      </c>
      <c r="B430" s="10"/>
      <c r="C430" s="10"/>
      <c r="D430" s="10"/>
      <c r="E430" s="10"/>
      <c r="F430" s="10"/>
      <c r="G430" s="10"/>
      <c r="H430" s="10">
        <f>IF(AND($I$38=7,$G$38&lt;&gt;"",$Z$38&lt;&gt;"UD"),ABS($X$38),0)</f>
        <v>0</v>
      </c>
      <c r="I430" s="10"/>
      <c r="J430" s="10"/>
      <c r="K430" s="10"/>
      <c r="L430" s="10"/>
      <c r="M430" s="10"/>
      <c r="N430" s="10">
        <f>IF(AND($AO$17=7,$AM$17&lt;&gt;"",$BE$17&lt;&gt;"UD"),ABS($BC$17),0)</f>
        <v>0</v>
      </c>
      <c r="O430" s="10"/>
      <c r="P430" s="10"/>
      <c r="Q430" s="10"/>
      <c r="R430" s="10"/>
      <c r="S430" s="10"/>
      <c r="T430" s="84">
        <f>IF(AND($AO$30=7,$AM$30&lt;&gt;"",$BE$30&lt;&gt;"UD"),ABS($BC$30),0)</f>
        <v>0</v>
      </c>
      <c r="U430" s="84"/>
      <c r="V430" s="77"/>
      <c r="W430" s="77"/>
      <c r="X430" s="77"/>
      <c r="Y430" s="77"/>
      <c r="Z430" s="77"/>
      <c r="AA430" s="77"/>
      <c r="AB430" s="77"/>
      <c r="AC430" s="10">
        <f>IF(AND($I$16=7,$G$16&lt;&gt;"",$Z$16="UD"),ABS($X$16),0)</f>
        <v>0</v>
      </c>
      <c r="AD430" s="10"/>
      <c r="AE430" s="10"/>
      <c r="AF430" s="77"/>
      <c r="AG430" s="10"/>
      <c r="AH430" s="10"/>
      <c r="AI430" s="10">
        <f>IF(AND($I$36=7,$G$36&lt;&gt;"",$Z$36="UD"),ABS($X$36),0)</f>
        <v>0</v>
      </c>
      <c r="AJ430" s="10"/>
      <c r="AK430" s="10"/>
      <c r="AL430" s="10"/>
      <c r="AM430" s="10"/>
      <c r="AN430" s="10">
        <f>IF(AND($AO$15=7,$AM$15&lt;&gt;"",$BE$15="UD"),ABS($BC$15),0)</f>
        <v>0</v>
      </c>
      <c r="AO430" s="10"/>
      <c r="AP430" s="10"/>
      <c r="AQ430" s="10"/>
      <c r="AR430" s="84">
        <f>IF(AND($AO$29=7,$AM$29&lt;&gt;"",$BE$29="UD"),ABS($BC$29),0)</f>
        <v>0</v>
      </c>
      <c r="AS430" s="84"/>
      <c r="AT430" s="10"/>
      <c r="AU430" s="10"/>
      <c r="AV430" s="10"/>
      <c r="AW430" s="10">
        <f>IF(AND($I$51=7,$G$51&lt;&gt;"",$Z$51="UD"),ABS($X$51),0)</f>
        <v>0</v>
      </c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88"/>
      <c r="BO430" s="88"/>
      <c r="BP430" s="88"/>
      <c r="BQ430" s="88"/>
      <c r="BR430" s="88"/>
      <c r="BS430" s="88"/>
      <c r="BT430" s="88"/>
      <c r="BU430" s="88"/>
      <c r="BV430" s="88"/>
      <c r="BW430" s="88"/>
      <c r="BX430" s="88"/>
      <c r="BY430" s="88"/>
      <c r="BZ430" s="88"/>
      <c r="CA430" s="88"/>
      <c r="CB430" s="88"/>
      <c r="CC430" s="88"/>
      <c r="CD430" s="88"/>
      <c r="CE430" s="88"/>
      <c r="CF430" s="88"/>
    </row>
    <row r="431" spans="1:84" s="15" customFormat="1" ht="11.25" hidden="1" customHeight="1" x14ac:dyDescent="0.2">
      <c r="A431" s="10">
        <f>IF(AND($I$18=7,$G$18&lt;&gt;"",$Z$18&lt;&gt;"UD"),ABS($X$18),0)</f>
        <v>0</v>
      </c>
      <c r="B431" s="10"/>
      <c r="C431" s="10"/>
      <c r="D431" s="10"/>
      <c r="E431" s="10"/>
      <c r="F431" s="10"/>
      <c r="G431" s="10"/>
      <c r="H431" s="10">
        <f>IF(AND($I$39=7,$G$39&lt;&gt;"",$Z$39&lt;&gt;"UD"),ABS($X$39),0)</f>
        <v>0</v>
      </c>
      <c r="I431" s="10"/>
      <c r="J431" s="10"/>
      <c r="K431" s="10"/>
      <c r="L431" s="10"/>
      <c r="M431" s="10"/>
      <c r="N431" s="10">
        <f>IF(AND($AO$18=7,$AM$18&lt;&gt;"",$BE$18&lt;&gt;"UD"),ABS($BC$18),0)</f>
        <v>0</v>
      </c>
      <c r="O431" s="10"/>
      <c r="P431" s="10"/>
      <c r="Q431" s="10"/>
      <c r="R431" s="10"/>
      <c r="S431" s="10"/>
      <c r="T431" s="10">
        <f>IF(AND($AO$31=7,$AM$31&lt;&gt;"",$BE$31&lt;&gt;"UD"),ABS($BC$31),0)</f>
        <v>0</v>
      </c>
      <c r="U431" s="10"/>
      <c r="V431" s="77"/>
      <c r="W431" s="77"/>
      <c r="X431" s="77"/>
      <c r="Y431" s="77"/>
      <c r="Z431" s="77"/>
      <c r="AA431" s="77"/>
      <c r="AB431" s="77"/>
      <c r="AC431" s="10">
        <f>IF(AND($I$17=7,$G$17&lt;&gt;"",$Z$17="UD"),ABS($X$17),0)</f>
        <v>0</v>
      </c>
      <c r="AD431" s="10"/>
      <c r="AE431" s="10"/>
      <c r="AF431" s="77"/>
      <c r="AG431" s="10"/>
      <c r="AH431" s="10"/>
      <c r="AI431" s="10">
        <f>IF(AND($I$37=7,$G$37&lt;&gt;"",$Z$37="UD"),ABS($X$37),0)</f>
        <v>0</v>
      </c>
      <c r="AJ431" s="10"/>
      <c r="AK431" s="10"/>
      <c r="AL431" s="10"/>
      <c r="AM431" s="10"/>
      <c r="AN431" s="10">
        <f>IF(AND($AO$16=7,$AM$16&lt;&gt;"",$BE$16="UD"),ABS($BC$16),0)</f>
        <v>0</v>
      </c>
      <c r="AO431" s="10"/>
      <c r="AP431" s="10"/>
      <c r="AQ431" s="10"/>
      <c r="AR431" s="84">
        <f>IF(AND($AO$30=7,$AM$30&lt;&gt;"",$BE$30="UD"),ABS($BC$30),0)</f>
        <v>0</v>
      </c>
      <c r="AS431" s="84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88"/>
      <c r="BO431" s="88"/>
      <c r="BP431" s="88"/>
      <c r="BQ431" s="88"/>
      <c r="BR431" s="88"/>
      <c r="BS431" s="88"/>
      <c r="BT431" s="88"/>
      <c r="BU431" s="88"/>
      <c r="BV431" s="88"/>
      <c r="BW431" s="88"/>
      <c r="BX431" s="88"/>
      <c r="BY431" s="88"/>
      <c r="BZ431" s="88"/>
      <c r="CA431" s="88"/>
      <c r="CB431" s="88"/>
      <c r="CC431" s="88"/>
      <c r="CD431" s="88"/>
      <c r="CE431" s="88"/>
      <c r="CF431" s="88"/>
    </row>
    <row r="432" spans="1:84" s="15" customFormat="1" ht="11.25" hidden="1" customHeight="1" x14ac:dyDescent="0.2">
      <c r="A432" s="10">
        <f>IF(AND($I$19=7,$G$19&lt;&gt;"",$Z$19&lt;&gt;"UD"),ABS($X$19),0)</f>
        <v>0</v>
      </c>
      <c r="B432" s="10"/>
      <c r="C432" s="10"/>
      <c r="D432" s="10"/>
      <c r="E432" s="10"/>
      <c r="F432" s="10"/>
      <c r="G432" s="10"/>
      <c r="H432" s="10">
        <f>IF(AND($I$40=7,$G$40&lt;&gt;"",$Z$40&lt;&gt;"UD"),ABS($X$40),0)</f>
        <v>0</v>
      </c>
      <c r="I432" s="10"/>
      <c r="J432" s="10"/>
      <c r="K432" s="10"/>
      <c r="L432" s="10"/>
      <c r="M432" s="10"/>
      <c r="N432" s="10">
        <f>IF(AND($AO$19=7,$AM$19&lt;&gt;"",$BE$19&lt;&gt;"UD"),ABS($BC$19),0)</f>
        <v>0</v>
      </c>
      <c r="O432" s="10"/>
      <c r="P432" s="10"/>
      <c r="Q432" s="10"/>
      <c r="R432" s="10"/>
      <c r="S432" s="10"/>
      <c r="T432" s="10">
        <f>IF(AND($AO$32=7,$AM$32&lt;&gt;"",$BE$32&lt;&gt;"UD"),ABS($BC$32),0)</f>
        <v>0</v>
      </c>
      <c r="U432" s="10"/>
      <c r="V432" s="77"/>
      <c r="W432" s="77"/>
      <c r="X432" s="77"/>
      <c r="Y432" s="77"/>
      <c r="Z432" s="77"/>
      <c r="AA432" s="77"/>
      <c r="AB432" s="77"/>
      <c r="AC432" s="10">
        <f>IF(AND($I$18=7,$G$18&lt;&gt;"",$Z$18="UD"),ABS($X$18),0)</f>
        <v>0</v>
      </c>
      <c r="AD432" s="10"/>
      <c r="AE432" s="10"/>
      <c r="AF432" s="77"/>
      <c r="AG432" s="10"/>
      <c r="AH432" s="10"/>
      <c r="AI432" s="10">
        <f>IF(AND($I$38=7,$G$38&lt;&gt;"",$Z$38="UD"),ABS($X$38),0)</f>
        <v>0</v>
      </c>
      <c r="AJ432" s="10"/>
      <c r="AK432" s="10"/>
      <c r="AL432" s="10"/>
      <c r="AM432" s="10"/>
      <c r="AN432" s="10">
        <f>IF(AND($AO$17=7,$AM$17&lt;&gt;"",$BE$17="UD"),ABS($BC$17),0)</f>
        <v>0</v>
      </c>
      <c r="AO432" s="10"/>
      <c r="AP432" s="10"/>
      <c r="AQ432" s="10"/>
      <c r="AR432" s="10">
        <f>IF(AND($AO$31=7,$AM$31&lt;&gt;"",$BE$31="UD"),ABS($BC$31),0)</f>
        <v>0</v>
      </c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88"/>
      <c r="BO432" s="88"/>
      <c r="BP432" s="88"/>
      <c r="BQ432" s="88"/>
      <c r="BR432" s="88"/>
      <c r="BS432" s="88"/>
      <c r="BT432" s="88"/>
      <c r="BU432" s="88"/>
      <c r="BV432" s="88"/>
      <c r="BW432" s="88"/>
      <c r="BX432" s="88"/>
      <c r="BY432" s="88"/>
      <c r="BZ432" s="88"/>
      <c r="CA432" s="88"/>
      <c r="CB432" s="88"/>
      <c r="CC432" s="88"/>
      <c r="CD432" s="88"/>
      <c r="CE432" s="88"/>
      <c r="CF432" s="88"/>
    </row>
    <row r="433" spans="1:84" s="15" customFormat="1" ht="11.25" hidden="1" customHeight="1" x14ac:dyDescent="0.2">
      <c r="A433" s="10">
        <f>IF(AND($I$20=7,$G$20&lt;&gt;"",$Z$20&lt;&gt;"UD"),ABS($X$20),0)</f>
        <v>0</v>
      </c>
      <c r="B433" s="10"/>
      <c r="C433" s="10"/>
      <c r="D433" s="10"/>
      <c r="E433" s="10"/>
      <c r="F433" s="10"/>
      <c r="G433" s="10"/>
      <c r="H433" s="10">
        <f>IF(AND($I$41=7,$G$41&lt;&gt;"",$Z$41&lt;&gt;"UD"),ABS($X$41),0)</f>
        <v>0</v>
      </c>
      <c r="I433" s="10"/>
      <c r="J433" s="10"/>
      <c r="K433" s="10"/>
      <c r="L433" s="10"/>
      <c r="M433" s="10"/>
      <c r="N433" s="10">
        <f>IF(AND($AO$20=7,$AM$20&lt;&gt;"",$BE$20&lt;&gt;"UD"),ABS($BC$20),0)</f>
        <v>0</v>
      </c>
      <c r="O433" s="10"/>
      <c r="P433" s="10"/>
      <c r="Q433" s="10"/>
      <c r="R433" s="10"/>
      <c r="S433" s="10"/>
      <c r="T433" s="10">
        <f>IF(AND($AO$33=7,$AM$33&lt;&gt;"",$BE$33&lt;&gt;"UD"),ABS($BC$33),0)</f>
        <v>0</v>
      </c>
      <c r="U433" s="10"/>
      <c r="V433" s="77"/>
      <c r="W433" s="77"/>
      <c r="X433" s="77"/>
      <c r="Y433" s="77"/>
      <c r="Z433" s="77"/>
      <c r="AA433" s="77"/>
      <c r="AB433" s="77"/>
      <c r="AC433" s="10">
        <f>IF(AND($I$19=7,$G$19&lt;&gt;"",$Z$19="UD"),ABS($X$19),0)</f>
        <v>0</v>
      </c>
      <c r="AD433" s="10"/>
      <c r="AE433" s="10"/>
      <c r="AF433" s="77"/>
      <c r="AG433" s="10"/>
      <c r="AH433" s="10"/>
      <c r="AI433" s="10">
        <f>IF(AND($I$39=7,$G$39&lt;&gt;"",$Z$39="UD"),ABS($X$39),0)</f>
        <v>0</v>
      </c>
      <c r="AJ433" s="10"/>
      <c r="AK433" s="10"/>
      <c r="AL433" s="10"/>
      <c r="AM433" s="10"/>
      <c r="AN433" s="10">
        <f>IF(AND($AO$18=7,$AM$18&lt;&gt;"",$BE$18="UD"),ABS($BC$18),0)</f>
        <v>0</v>
      </c>
      <c r="AO433" s="10"/>
      <c r="AP433" s="10"/>
      <c r="AQ433" s="10"/>
      <c r="AR433" s="10">
        <f>IF(AND($AO$32=7,$AM$32&lt;&gt;"",$BE$32="UD"),ABS($BC$32),0)</f>
        <v>0</v>
      </c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88"/>
      <c r="BO433" s="88"/>
      <c r="BP433" s="88"/>
      <c r="BQ433" s="88"/>
      <c r="BR433" s="88"/>
      <c r="BS433" s="88"/>
      <c r="BT433" s="88"/>
      <c r="BU433" s="88"/>
      <c r="BV433" s="88"/>
      <c r="BW433" s="88"/>
      <c r="BX433" s="88"/>
      <c r="BY433" s="88"/>
      <c r="BZ433" s="88"/>
      <c r="CA433" s="88"/>
      <c r="CB433" s="88"/>
      <c r="CC433" s="88"/>
      <c r="CD433" s="88"/>
      <c r="CE433" s="88"/>
      <c r="CF433" s="88"/>
    </row>
    <row r="434" spans="1:84" s="15" customFormat="1" ht="11.25" hidden="1" customHeight="1" x14ac:dyDescent="0.2">
      <c r="A434" s="10">
        <f>IF(AND($I$21=7,$G$21&lt;&gt;"",$Z$21&lt;&gt;"UD"),ABS($X$21),0)</f>
        <v>0</v>
      </c>
      <c r="B434" s="10"/>
      <c r="C434" s="10"/>
      <c r="D434" s="10"/>
      <c r="E434" s="10"/>
      <c r="F434" s="10"/>
      <c r="G434" s="10"/>
      <c r="H434" s="10">
        <f>IF(AND($I$42=7,$G$42&lt;&gt;"",$Z$42&lt;&gt;"UD"),ABS($X$42),0)</f>
        <v>0</v>
      </c>
      <c r="I434" s="10"/>
      <c r="J434" s="10"/>
      <c r="K434" s="10"/>
      <c r="L434" s="10"/>
      <c r="M434" s="10"/>
      <c r="N434" s="10">
        <f>IF(AND($AO$21=7,$AM$21&lt;&gt;"",$BE$21&lt;&gt;"UD"),ABS($BC$21),0)</f>
        <v>0</v>
      </c>
      <c r="O434" s="10"/>
      <c r="P434" s="10"/>
      <c r="Q434" s="10"/>
      <c r="R434" s="10"/>
      <c r="S434" s="10"/>
      <c r="T434" s="10">
        <f>IF(AND($AO$34=7,$AM$34&lt;&gt;"",$BE$34&lt;&gt;"UD"),ABS($BC$34),0)</f>
        <v>0</v>
      </c>
      <c r="U434" s="10"/>
      <c r="V434" s="77"/>
      <c r="W434" s="77"/>
      <c r="X434" s="77"/>
      <c r="Y434" s="77"/>
      <c r="Z434" s="77"/>
      <c r="AA434" s="77"/>
      <c r="AB434" s="77"/>
      <c r="AC434" s="10">
        <f>IF(AND($I$20=7,$G$20&lt;&gt;"",$Z$20="UD"),ABS($X$20),0)</f>
        <v>0</v>
      </c>
      <c r="AD434" s="10"/>
      <c r="AE434" s="10"/>
      <c r="AF434" s="77"/>
      <c r="AG434" s="10"/>
      <c r="AH434" s="10"/>
      <c r="AI434" s="10">
        <f>IF(AND($I$40=7,$G$40&lt;&gt;"",$Z$40="UD"),ABS($X$40),0)</f>
        <v>0</v>
      </c>
      <c r="AJ434" s="10"/>
      <c r="AK434" s="10"/>
      <c r="AL434" s="10"/>
      <c r="AM434" s="10"/>
      <c r="AN434" s="10">
        <f>IF(AND($AO$19=7,$AM$19&lt;&gt;"",$BE$19="UD"),ABS($BC$19),0)</f>
        <v>0</v>
      </c>
      <c r="AO434" s="10"/>
      <c r="AP434" s="10"/>
      <c r="AQ434" s="10"/>
      <c r="AR434" s="10">
        <f>IF(AND($AO$33=7,$AM$33&lt;&gt;"",$BE$33="UD"),ABS($BC$33),0)</f>
        <v>0</v>
      </c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88"/>
      <c r="BO434" s="88"/>
      <c r="BP434" s="88"/>
      <c r="BQ434" s="88"/>
      <c r="BR434" s="88"/>
      <c r="BS434" s="88"/>
      <c r="BT434" s="88"/>
      <c r="BU434" s="88"/>
      <c r="BV434" s="88"/>
      <c r="BW434" s="88"/>
      <c r="BX434" s="88"/>
      <c r="BY434" s="88"/>
      <c r="BZ434" s="88"/>
      <c r="CA434" s="88"/>
      <c r="CB434" s="88"/>
      <c r="CC434" s="88"/>
      <c r="CD434" s="88"/>
      <c r="CE434" s="88"/>
      <c r="CF434" s="88"/>
    </row>
    <row r="435" spans="1:84" s="15" customFormat="1" ht="11.25" hidden="1" customHeight="1" x14ac:dyDescent="0.2">
      <c r="A435" s="10">
        <f>IF(AND($I$22=7,$G$22&lt;&gt;"",$Z$22&lt;&gt;"UD"),ABS($X$22),0)</f>
        <v>0</v>
      </c>
      <c r="B435" s="10"/>
      <c r="C435" s="10"/>
      <c r="D435" s="10"/>
      <c r="E435" s="10"/>
      <c r="F435" s="10"/>
      <c r="G435" s="10"/>
      <c r="H435" s="10">
        <f>IF(AND($I$43=7,$G$43&lt;&gt;"",$Z$43&lt;&gt;"UD"),ABS($X$43),0)</f>
        <v>0</v>
      </c>
      <c r="I435" s="10"/>
      <c r="J435" s="10"/>
      <c r="K435" s="10"/>
      <c r="L435" s="10"/>
      <c r="M435" s="10"/>
      <c r="N435" s="10">
        <f>IF(AND($AO$22=7,$AM$22&lt;&gt;"",$BE$22&lt;&gt;"UD"),ABS($BC$22),0)</f>
        <v>0</v>
      </c>
      <c r="O435" s="10"/>
      <c r="P435" s="10"/>
      <c r="Q435" s="10"/>
      <c r="R435" s="10"/>
      <c r="S435" s="10"/>
      <c r="T435" s="10">
        <f>IF(AND($AO$35=7,$AM$35&lt;&gt;"",$BE$35&lt;&gt;"UD"),ABS($BC$35),0)</f>
        <v>0</v>
      </c>
      <c r="U435" s="10"/>
      <c r="V435" s="77"/>
      <c r="W435" s="77"/>
      <c r="X435" s="77"/>
      <c r="Y435" s="77"/>
      <c r="Z435" s="77"/>
      <c r="AA435" s="77"/>
      <c r="AB435" s="77"/>
      <c r="AC435" s="10">
        <f>IF(AND($I$21=7,$G$21&lt;&gt;"",$Z$21="UD"),ABS($X$21),0)</f>
        <v>0</v>
      </c>
      <c r="AD435" s="10"/>
      <c r="AE435" s="10"/>
      <c r="AF435" s="77"/>
      <c r="AG435" s="10"/>
      <c r="AH435" s="10"/>
      <c r="AI435" s="10">
        <f>IF(AND($I$41=7,$G$41&lt;&gt;"",$Z$41="UD"),ABS($X$41),0)</f>
        <v>0</v>
      </c>
      <c r="AJ435" s="10"/>
      <c r="AK435" s="10"/>
      <c r="AL435" s="10"/>
      <c r="AM435" s="10"/>
      <c r="AN435" s="10">
        <f>IF(AND($AO$20=7,$AM$20&lt;&gt;"",$BE$20="UD"),ABS($BC$20),0)</f>
        <v>0</v>
      </c>
      <c r="AO435" s="10"/>
      <c r="AP435" s="10"/>
      <c r="AQ435" s="10"/>
      <c r="AR435" s="10">
        <f>IF(AND($AO$34=7,$AM$34&lt;&gt;"",$BE$34="UD"),ABS($BC$34),0)</f>
        <v>0</v>
      </c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88"/>
      <c r="BO435" s="88"/>
      <c r="BP435" s="88"/>
      <c r="BQ435" s="88"/>
      <c r="BR435" s="88"/>
      <c r="BS435" s="88"/>
      <c r="BT435" s="88"/>
      <c r="BU435" s="88"/>
      <c r="BV435" s="88"/>
      <c r="BW435" s="88"/>
      <c r="BX435" s="88"/>
      <c r="BY435" s="88"/>
      <c r="BZ435" s="88"/>
      <c r="CA435" s="88"/>
      <c r="CB435" s="88"/>
      <c r="CC435" s="88"/>
      <c r="CD435" s="88"/>
      <c r="CE435" s="88"/>
      <c r="CF435" s="88"/>
    </row>
    <row r="436" spans="1:84" s="15" customFormat="1" ht="11.25" hidden="1" customHeight="1" x14ac:dyDescent="0.2">
      <c r="A436" s="10">
        <f>IF(AND($I$23=7,$G$23&lt;&gt;"",$Z$23&lt;&gt;"UD"),ABS($X$23),0)</f>
        <v>0</v>
      </c>
      <c r="B436" s="10"/>
      <c r="C436" s="10"/>
      <c r="D436" s="10"/>
      <c r="E436" s="10"/>
      <c r="F436" s="10"/>
      <c r="G436" s="10"/>
      <c r="H436" s="10">
        <f>IF(AND($I$44=7,$G$44&lt;&gt;"",$Z$44&lt;&gt;"UD"),ABS($X$44),0)</f>
        <v>0</v>
      </c>
      <c r="I436" s="10"/>
      <c r="J436" s="10"/>
      <c r="K436" s="10"/>
      <c r="L436" s="10"/>
      <c r="M436" s="10"/>
      <c r="N436" s="10">
        <f>IF(AND($AO$23=7,$AM$23&lt;&gt;"",$BE$23&lt;&gt;"UD"),ABS($BC$23),0)</f>
        <v>0</v>
      </c>
      <c r="O436" s="10"/>
      <c r="P436" s="10"/>
      <c r="Q436" s="10"/>
      <c r="R436" s="10"/>
      <c r="S436" s="10"/>
      <c r="T436" s="10">
        <f>IF(AND($AO$36=7,$AM$36&lt;&gt;"",$BE$36&lt;&gt;"UD"),ABS($BC$36),0)</f>
        <v>0</v>
      </c>
      <c r="U436" s="10"/>
      <c r="V436" s="77"/>
      <c r="W436" s="77"/>
      <c r="X436" s="77"/>
      <c r="Y436" s="77"/>
      <c r="Z436" s="77"/>
      <c r="AA436" s="77"/>
      <c r="AB436" s="77"/>
      <c r="AC436" s="10">
        <f>IF(AND($I$22=7,$G$22&lt;&gt;"",$Z$22="UD"),ABS($X$22),0)</f>
        <v>0</v>
      </c>
      <c r="AD436" s="10"/>
      <c r="AE436" s="10"/>
      <c r="AF436" s="77"/>
      <c r="AG436" s="10"/>
      <c r="AH436" s="10"/>
      <c r="AI436" s="10">
        <f>IF(AND($I$42=7,$G$42&lt;&gt;"",$Z$42="UD"),ABS($X$42),0)</f>
        <v>0</v>
      </c>
      <c r="AJ436" s="10"/>
      <c r="AK436" s="10"/>
      <c r="AL436" s="10"/>
      <c r="AM436" s="10"/>
      <c r="AN436" s="10">
        <f>IF(AND($AO$21=7,$AM$21&lt;&gt;"",$BE$21="UD"),ABS($BC$21),0)</f>
        <v>0</v>
      </c>
      <c r="AO436" s="10"/>
      <c r="AP436" s="10"/>
      <c r="AQ436" s="10"/>
      <c r="AR436" s="10">
        <f>IF(AND($AO$35=7,$AM$35&lt;&gt;"",$BE$35="UD"),ABS($BC$35),0)</f>
        <v>0</v>
      </c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88"/>
      <c r="BO436" s="88"/>
      <c r="BP436" s="88"/>
      <c r="BQ436" s="88"/>
      <c r="BR436" s="88"/>
      <c r="BS436" s="88"/>
      <c r="BT436" s="88"/>
      <c r="BU436" s="88"/>
      <c r="BV436" s="88"/>
      <c r="BW436" s="88"/>
      <c r="BX436" s="88"/>
      <c r="BY436" s="88"/>
      <c r="BZ436" s="88"/>
      <c r="CA436" s="88"/>
      <c r="CB436" s="88"/>
      <c r="CC436" s="88"/>
      <c r="CD436" s="88"/>
      <c r="CE436" s="88"/>
      <c r="CF436" s="88"/>
    </row>
    <row r="437" spans="1:84" s="15" customFormat="1" ht="11.25" hidden="1" customHeight="1" x14ac:dyDescent="0.2">
      <c r="A437" s="10">
        <f>IF(AND($I$24=7,$G$24&lt;&gt;"",$Z$24&lt;&gt;"UD"),ABS($X$24),0)</f>
        <v>0</v>
      </c>
      <c r="B437" s="10"/>
      <c r="C437" s="10"/>
      <c r="D437" s="10"/>
      <c r="E437" s="10"/>
      <c r="F437" s="10"/>
      <c r="G437" s="10"/>
      <c r="H437" s="10">
        <f>IF(AND($I$45=7,$G$45&lt;&gt;"",$Z$45&lt;&gt;"UD"),ABS($X$45),0)</f>
        <v>0</v>
      </c>
      <c r="I437" s="10"/>
      <c r="J437" s="10"/>
      <c r="K437" s="10"/>
      <c r="L437" s="10"/>
      <c r="M437" s="10"/>
      <c r="N437" s="10">
        <f>IF(AND($AO$24=7,$AM$24&lt;&gt;"",$BE$24&lt;&gt;"UD"),ABS($BC$24),0)</f>
        <v>0</v>
      </c>
      <c r="O437" s="10"/>
      <c r="P437" s="10"/>
      <c r="Q437" s="10"/>
      <c r="R437" s="10"/>
      <c r="S437" s="10"/>
      <c r="T437" s="10">
        <f>IF(AND($AO$37=7,$AM$37&lt;&gt;"",$BE$37&lt;&gt;"UD"),ABS($BC$37),0)</f>
        <v>0</v>
      </c>
      <c r="U437" s="10"/>
      <c r="V437" s="77"/>
      <c r="W437" s="77"/>
      <c r="X437" s="77"/>
      <c r="Y437" s="77"/>
      <c r="Z437" s="77"/>
      <c r="AA437" s="77"/>
      <c r="AB437" s="77"/>
      <c r="AC437" s="10">
        <f>IF(AND($I$23=7,$G$23&lt;&gt;"",$Z$23="UD"),ABS($X$23),0)</f>
        <v>0</v>
      </c>
      <c r="AD437" s="10"/>
      <c r="AE437" s="10"/>
      <c r="AF437" s="77"/>
      <c r="AG437" s="10"/>
      <c r="AH437" s="10"/>
      <c r="AI437" s="10">
        <f>IF(AND($I$43=7,$G$43&lt;&gt;"",$Z$43="UD"),ABS($X$43),0)</f>
        <v>0</v>
      </c>
      <c r="AJ437" s="10"/>
      <c r="AK437" s="10"/>
      <c r="AL437" s="10"/>
      <c r="AM437" s="10"/>
      <c r="AN437" s="10">
        <f>IF(AND($AO$22=7,$AM$22&lt;&gt;"",$BE$22="UD"),ABS($BC$22),0)</f>
        <v>0</v>
      </c>
      <c r="AO437" s="10"/>
      <c r="AP437" s="10"/>
      <c r="AQ437" s="10"/>
      <c r="AR437" s="10">
        <f>IF(AND($AO$36=7,$AM$36&lt;&gt;"",$BE$36="UD"),ABS($BC$36),0)</f>
        <v>0</v>
      </c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88"/>
      <c r="BO437" s="88"/>
      <c r="BP437" s="88"/>
      <c r="BQ437" s="88"/>
      <c r="BR437" s="88"/>
      <c r="BS437" s="88"/>
      <c r="BT437" s="88"/>
      <c r="BU437" s="88"/>
      <c r="BV437" s="88"/>
      <c r="BW437" s="88"/>
      <c r="BX437" s="88"/>
      <c r="BY437" s="88"/>
      <c r="BZ437" s="88"/>
      <c r="CA437" s="88"/>
      <c r="CB437" s="88"/>
      <c r="CC437" s="88"/>
      <c r="CD437" s="88"/>
      <c r="CE437" s="88"/>
      <c r="CF437" s="88"/>
    </row>
    <row r="438" spans="1:84" s="15" customFormat="1" ht="11.25" hidden="1" customHeight="1" x14ac:dyDescent="0.2">
      <c r="A438" s="10">
        <f>IF(AND($I$25=7,$G$25&lt;&gt;"",$Z$25&lt;&gt;"UD"),ABS($X$25),0)</f>
        <v>0</v>
      </c>
      <c r="B438" s="10"/>
      <c r="C438" s="10"/>
      <c r="D438" s="10"/>
      <c r="E438" s="10"/>
      <c r="F438" s="10"/>
      <c r="G438" s="10"/>
      <c r="H438" s="10">
        <f>IF(AND($I$46=7,$G$46&lt;&gt;"",$Z$46&lt;&gt;"UD"),ABS($X$46),0)</f>
        <v>0</v>
      </c>
      <c r="I438" s="10"/>
      <c r="J438" s="10"/>
      <c r="K438" s="10"/>
      <c r="L438" s="10"/>
      <c r="M438" s="10"/>
      <c r="N438" s="10">
        <f>IF(AND($AO$25=7,$AM$25&lt;&gt;"",$BE$25&lt;&gt;"UD"),ABS($BC$25),0)</f>
        <v>0</v>
      </c>
      <c r="O438" s="10"/>
      <c r="P438" s="10"/>
      <c r="Q438" s="10"/>
      <c r="R438" s="10"/>
      <c r="S438" s="10"/>
      <c r="T438" s="10">
        <f>IF(AND($AO$38=7,$AM$38&lt;&gt;"",$BE$38&lt;&gt;"UD"),ABS($BC$38),0)</f>
        <v>0</v>
      </c>
      <c r="U438" s="10"/>
      <c r="V438" s="77"/>
      <c r="W438" s="77"/>
      <c r="X438" s="77"/>
      <c r="Y438" s="77"/>
      <c r="Z438" s="77"/>
      <c r="AA438" s="77"/>
      <c r="AB438" s="77"/>
      <c r="AC438" s="10">
        <f>IF(AND($I$24=7,$G$24&lt;&gt;"",$Z$24="UD"),ABS($X$24),0)</f>
        <v>0</v>
      </c>
      <c r="AD438" s="10"/>
      <c r="AE438" s="10"/>
      <c r="AF438" s="77"/>
      <c r="AG438" s="10"/>
      <c r="AH438" s="10"/>
      <c r="AI438" s="10">
        <f>IF(AND($I$44=7,$G$44&lt;&gt;"",$Z$44="UD"),ABS($X$44),0)</f>
        <v>0</v>
      </c>
      <c r="AJ438" s="10"/>
      <c r="AK438" s="10"/>
      <c r="AL438" s="10"/>
      <c r="AM438" s="10"/>
      <c r="AN438" s="10">
        <f>IF(AND($AO$23=7,$AM$23&lt;&gt;"",$BE$23="UD"),ABS($BC$23),0)</f>
        <v>0</v>
      </c>
      <c r="AO438" s="10"/>
      <c r="AP438" s="10"/>
      <c r="AQ438" s="10"/>
      <c r="AR438" s="10">
        <f>IF(AND($AO$37=7,$AM$37&lt;&gt;"",$BE$37="UD"),ABS($BC$37),0)</f>
        <v>0</v>
      </c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88"/>
      <c r="BO438" s="88"/>
      <c r="BP438" s="88"/>
      <c r="BQ438" s="88"/>
      <c r="BR438" s="88"/>
      <c r="BS438" s="88"/>
      <c r="BT438" s="88"/>
      <c r="BU438" s="88"/>
      <c r="BV438" s="88"/>
      <c r="BW438" s="88"/>
      <c r="BX438" s="88"/>
      <c r="BY438" s="88"/>
      <c r="BZ438" s="88"/>
      <c r="CA438" s="88"/>
      <c r="CB438" s="88"/>
      <c r="CC438" s="88"/>
      <c r="CD438" s="88"/>
      <c r="CE438" s="88"/>
      <c r="CF438" s="88"/>
    </row>
    <row r="439" spans="1:84" s="15" customFormat="1" ht="11.25" hidden="1" customHeight="1" x14ac:dyDescent="0.2">
      <c r="A439" s="10">
        <f>IF(AND($I$26=7,$G$26&lt;&gt;"",$Z$26&lt;&gt;"UD"),ABS($X$26),0)</f>
        <v>0</v>
      </c>
      <c r="B439" s="10"/>
      <c r="C439" s="10"/>
      <c r="D439" s="10"/>
      <c r="E439" s="10"/>
      <c r="F439" s="10"/>
      <c r="G439" s="10"/>
      <c r="H439" s="10">
        <f>IF(AND($I$47=7,$G$47&lt;&gt;"",$Z$47&lt;&gt;"UD"),ABS($X$47),0)</f>
        <v>0</v>
      </c>
      <c r="I439" s="10"/>
      <c r="J439" s="10"/>
      <c r="K439" s="10"/>
      <c r="L439" s="10"/>
      <c r="M439" s="10"/>
      <c r="N439" s="79">
        <f>SUM(N428:N438)</f>
        <v>0</v>
      </c>
      <c r="O439" s="79" t="s">
        <v>130</v>
      </c>
      <c r="P439" s="10"/>
      <c r="Q439" s="10"/>
      <c r="R439" s="10"/>
      <c r="S439" s="10"/>
      <c r="T439" s="79">
        <f>SUM(T429:T438)</f>
        <v>0</v>
      </c>
      <c r="U439" s="79" t="s">
        <v>130</v>
      </c>
      <c r="V439" s="77"/>
      <c r="W439" s="77"/>
      <c r="X439" s="77"/>
      <c r="Y439" s="77"/>
      <c r="Z439" s="77"/>
      <c r="AA439" s="77"/>
      <c r="AB439" s="77"/>
      <c r="AC439" s="10">
        <f>IF(AND($I$25=7,$G$25&lt;&gt;"",$Z$25="UD"),ABS($X$25),0)</f>
        <v>0</v>
      </c>
      <c r="AD439" s="10"/>
      <c r="AE439" s="10"/>
      <c r="AF439" s="77"/>
      <c r="AG439" s="10"/>
      <c r="AH439" s="10"/>
      <c r="AI439" s="10">
        <f>IF(AND($I$45=7,$G$45&lt;&gt;"",$Z$45="UD"),ABS($X$45),0)</f>
        <v>0</v>
      </c>
      <c r="AJ439" s="10"/>
      <c r="AK439" s="10"/>
      <c r="AL439" s="10"/>
      <c r="AM439" s="10"/>
      <c r="AN439" s="10">
        <f>IF(AND($AO$24=7,$AM$24&lt;&gt;"",$BE$24="UD"),ABS($BC$24),0)</f>
        <v>0</v>
      </c>
      <c r="AO439" s="10"/>
      <c r="AP439" s="10"/>
      <c r="AQ439" s="10"/>
      <c r="AR439" s="10">
        <f>IF(AND($AO$38=7,$AM$38&lt;&gt;"",$BE$38="UD"),ABS($BC$38),0)</f>
        <v>0</v>
      </c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88"/>
      <c r="BO439" s="88"/>
      <c r="BP439" s="88"/>
      <c r="BQ439" s="88"/>
      <c r="BR439" s="88"/>
      <c r="BS439" s="88"/>
      <c r="BT439" s="88"/>
      <c r="BU439" s="88"/>
      <c r="BV439" s="88"/>
      <c r="BW439" s="88"/>
      <c r="BX439" s="88"/>
      <c r="BY439" s="88"/>
      <c r="BZ439" s="88"/>
      <c r="CA439" s="88"/>
      <c r="CB439" s="88"/>
      <c r="CC439" s="88"/>
      <c r="CD439" s="88"/>
      <c r="CE439" s="88"/>
      <c r="CF439" s="88"/>
    </row>
    <row r="440" spans="1:84" s="15" customFormat="1" ht="11.25" hidden="1" customHeight="1" x14ac:dyDescent="0.2">
      <c r="A440" s="10">
        <f>IF(AND($I$27=7,$G$27&lt;&gt;"",$Z$27&lt;&gt;"UD"),ABS($X$27),0)</f>
        <v>0</v>
      </c>
      <c r="B440" s="10"/>
      <c r="C440" s="10"/>
      <c r="D440" s="10"/>
      <c r="E440" s="10"/>
      <c r="F440" s="10"/>
      <c r="G440" s="10"/>
      <c r="H440" s="79">
        <f>SUM(H428:H439)</f>
        <v>0</v>
      </c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77"/>
      <c r="W440" s="77"/>
      <c r="X440" s="77"/>
      <c r="Y440" s="77"/>
      <c r="Z440" s="77"/>
      <c r="AA440" s="77"/>
      <c r="AB440" s="77"/>
      <c r="AC440" s="10">
        <f>IF(AND($I$26=7,$G$26&lt;&gt;"",$Z$26="UD"),ABS($X$26),0)</f>
        <v>0</v>
      </c>
      <c r="AD440" s="10"/>
      <c r="AE440" s="10"/>
      <c r="AF440" s="77"/>
      <c r="AG440" s="10"/>
      <c r="AH440" s="10"/>
      <c r="AI440" s="10">
        <f>IF(AND($I$46=7,$G$46&lt;&gt;"",$Z$46="UD"),ABS($X$46),0)</f>
        <v>0</v>
      </c>
      <c r="AJ440" s="10"/>
      <c r="AK440" s="10"/>
      <c r="AL440" s="10"/>
      <c r="AM440" s="10"/>
      <c r="AN440" s="10">
        <f>IF(AND($AO$25=7,$AM$25&lt;&gt;"",$BE$25="UD"),ABS($BC$25),0)</f>
        <v>0</v>
      </c>
      <c r="AO440" s="10"/>
      <c r="AP440" s="10"/>
      <c r="AQ440" s="10"/>
      <c r="AR440" s="79">
        <f>SUM(AR430:AR439)</f>
        <v>0</v>
      </c>
      <c r="AS440" s="79" t="s">
        <v>130</v>
      </c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88"/>
      <c r="BO440" s="88"/>
      <c r="BP440" s="88"/>
      <c r="BQ440" s="88"/>
      <c r="BR440" s="88"/>
      <c r="BS440" s="88"/>
      <c r="BT440" s="88"/>
      <c r="BU440" s="88"/>
      <c r="BV440" s="88"/>
      <c r="BW440" s="88"/>
      <c r="BX440" s="88"/>
      <c r="BY440" s="88"/>
      <c r="BZ440" s="88"/>
      <c r="CA440" s="88"/>
      <c r="CB440" s="88"/>
      <c r="CC440" s="88"/>
      <c r="CD440" s="88"/>
      <c r="CE440" s="88"/>
      <c r="CF440" s="88"/>
    </row>
    <row r="441" spans="1:84" s="15" customFormat="1" ht="11.25" hidden="1" customHeight="1" x14ac:dyDescent="0.2">
      <c r="A441" s="10">
        <f>IF(AND($I$28=7,$G$28&lt;&gt;"",$Z$28&lt;&gt;"UD"),ABS($X$28),0)</f>
        <v>0</v>
      </c>
      <c r="B441" s="10"/>
      <c r="C441" s="10"/>
      <c r="D441" s="10"/>
      <c r="E441" s="10"/>
      <c r="F441" s="10"/>
      <c r="G441" s="10"/>
      <c r="H441" s="10"/>
      <c r="I441" s="79" t="s">
        <v>130</v>
      </c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77"/>
      <c r="W441" s="77"/>
      <c r="X441" s="77"/>
      <c r="Y441" s="77"/>
      <c r="Z441" s="77"/>
      <c r="AA441" s="77"/>
      <c r="AB441" s="77"/>
      <c r="AC441" s="10">
        <f>IF(AND($I$27=7,$G$27&lt;&gt;"",$Z$27="UD"),ABS($X$27),0)</f>
        <v>0</v>
      </c>
      <c r="AD441" s="10"/>
      <c r="AE441" s="10"/>
      <c r="AF441" s="77"/>
      <c r="AG441" s="10"/>
      <c r="AH441" s="10"/>
      <c r="AI441" s="10">
        <f>IF(AND($I$47=7,$G$47&lt;&gt;"",$Z$47="UD"),ABS($X$47),0)</f>
        <v>0</v>
      </c>
      <c r="AJ441" s="10"/>
      <c r="AK441" s="10"/>
      <c r="AL441" s="10"/>
      <c r="AM441" s="10"/>
      <c r="AN441" s="79">
        <f>SUM(AN430:AN440)</f>
        <v>0</v>
      </c>
      <c r="AO441" s="79" t="s">
        <v>130</v>
      </c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88"/>
      <c r="BO441" s="88"/>
      <c r="BP441" s="88"/>
      <c r="BQ441" s="88"/>
      <c r="BR441" s="88"/>
      <c r="BS441" s="88"/>
      <c r="BT441" s="88"/>
      <c r="BU441" s="88"/>
      <c r="BV441" s="88"/>
      <c r="BW441" s="88"/>
      <c r="BX441" s="88"/>
      <c r="BY441" s="88"/>
      <c r="BZ441" s="88"/>
      <c r="CA441" s="88"/>
      <c r="CB441" s="88"/>
      <c r="CC441" s="88"/>
      <c r="CD441" s="88"/>
      <c r="CE441" s="88"/>
      <c r="CF441" s="88"/>
    </row>
    <row r="442" spans="1:84" s="15" customFormat="1" ht="11.25" hidden="1" customHeight="1" x14ac:dyDescent="0.2">
      <c r="A442" s="10">
        <f>IF(AND($I$29=7,$G$29&lt;&gt;"",$Z$29&lt;&gt;"UD"),ABS($X$29),0)</f>
        <v>0</v>
      </c>
      <c r="B442" s="84"/>
      <c r="C442" s="84"/>
      <c r="D442" s="84"/>
      <c r="E442" s="84"/>
      <c r="F442" s="84"/>
      <c r="G442" s="84"/>
      <c r="H442" s="84"/>
      <c r="I442" s="10"/>
      <c r="J442" s="10"/>
      <c r="K442" s="10"/>
      <c r="L442" s="10"/>
      <c r="M442" s="84"/>
      <c r="N442" s="84"/>
      <c r="O442" s="84"/>
      <c r="P442" s="84"/>
      <c r="Q442" s="84"/>
      <c r="R442" s="10"/>
      <c r="S442" s="10"/>
      <c r="T442" s="10"/>
      <c r="U442" s="10"/>
      <c r="V442" s="77"/>
      <c r="W442" s="77"/>
      <c r="X442" s="77"/>
      <c r="Y442" s="77"/>
      <c r="Z442" s="77"/>
      <c r="AA442" s="77"/>
      <c r="AB442" s="77"/>
      <c r="AC442" s="10">
        <f>IF(AND($I$28=7,$G$28&lt;&gt;"",$Z$28="UD"),ABS($X$28),0)</f>
        <v>0</v>
      </c>
      <c r="AD442" s="10"/>
      <c r="AE442" s="10"/>
      <c r="AF442" s="77"/>
      <c r="AG442" s="10"/>
      <c r="AH442" s="10"/>
      <c r="AI442" s="79">
        <f>SUM(AI429:AI441)</f>
        <v>0</v>
      </c>
      <c r="AJ442" s="79" t="s">
        <v>130</v>
      </c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84"/>
      <c r="BH442" s="84"/>
      <c r="BI442" s="10"/>
      <c r="BJ442" s="10"/>
      <c r="BK442" s="10"/>
      <c r="BL442" s="10"/>
      <c r="BM442" s="10"/>
      <c r="BN442" s="87"/>
      <c r="BO442" s="88"/>
      <c r="BP442" s="88"/>
      <c r="BQ442" s="88"/>
      <c r="BR442" s="88"/>
      <c r="BS442" s="88"/>
      <c r="BT442" s="88"/>
      <c r="BU442" s="88"/>
      <c r="BV442" s="88"/>
      <c r="BW442" s="88"/>
      <c r="BX442" s="88"/>
      <c r="BY442" s="88"/>
      <c r="BZ442" s="88"/>
      <c r="CA442" s="88"/>
      <c r="CB442" s="88"/>
      <c r="CC442" s="88"/>
      <c r="CD442" s="88"/>
      <c r="CE442" s="88"/>
      <c r="CF442" s="88"/>
    </row>
    <row r="443" spans="1:84" s="15" customFormat="1" ht="12" hidden="1" customHeight="1" x14ac:dyDescent="0.2">
      <c r="A443" s="84">
        <f>IF(AND($I$30=7,$G$30&lt;&gt;"",$Z$30&lt;&gt;"UD"),ABS($X$30),0)</f>
        <v>0</v>
      </c>
      <c r="B443" s="84"/>
      <c r="C443" s="84"/>
      <c r="D443" s="84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9"/>
      <c r="W443" s="89"/>
      <c r="X443" s="89"/>
      <c r="Y443" s="89"/>
      <c r="Z443" s="89"/>
      <c r="AA443" s="89"/>
      <c r="AB443" s="89"/>
      <c r="AC443" s="10">
        <f>IF(AND($I$29=7,$G$29&lt;&gt;"",$Z$29="UD"),ABS($X$29),0)</f>
        <v>0</v>
      </c>
      <c r="AD443" s="10"/>
      <c r="AE443" s="10"/>
      <c r="AF443" s="89"/>
      <c r="AG443" s="84"/>
      <c r="AH443" s="84"/>
      <c r="AI443" s="84"/>
      <c r="AJ443" s="90"/>
      <c r="AK443" s="84"/>
      <c r="AL443" s="84"/>
      <c r="AM443" s="84"/>
      <c r="AN443" s="84"/>
      <c r="AO443" s="84"/>
      <c r="AP443" s="84"/>
      <c r="AQ443" s="84"/>
      <c r="AR443" s="84"/>
      <c r="AS443" s="84"/>
      <c r="AT443" s="84"/>
      <c r="AU443" s="84"/>
      <c r="AV443" s="84"/>
      <c r="AW443" s="84"/>
      <c r="AX443" s="84"/>
      <c r="AY443" s="84"/>
      <c r="AZ443" s="84"/>
      <c r="BA443" s="84"/>
      <c r="BB443" s="84"/>
      <c r="BC443" s="84"/>
      <c r="BD443" s="84"/>
      <c r="BE443" s="84"/>
      <c r="BF443" s="84"/>
      <c r="BG443" s="84"/>
      <c r="BH443" s="84"/>
      <c r="BI443" s="84"/>
      <c r="BJ443" s="84"/>
      <c r="BK443" s="84"/>
      <c r="BL443" s="84"/>
      <c r="BM443" s="84"/>
      <c r="BN443" s="88"/>
      <c r="BO443" s="88"/>
      <c r="BP443" s="88"/>
      <c r="BQ443" s="88"/>
      <c r="BR443" s="88"/>
      <c r="BS443" s="88"/>
      <c r="BT443" s="88"/>
      <c r="BU443" s="88"/>
      <c r="BV443" s="88"/>
      <c r="BW443" s="88"/>
      <c r="BX443" s="88"/>
      <c r="BY443" s="88"/>
      <c r="BZ443" s="88"/>
      <c r="CA443" s="88"/>
      <c r="CB443" s="88"/>
      <c r="CC443" s="88"/>
      <c r="CD443" s="88"/>
      <c r="CE443" s="88"/>
      <c r="CF443" s="88"/>
    </row>
    <row r="444" spans="1:84" s="15" customFormat="1" ht="11.25" hidden="1" customHeight="1" x14ac:dyDescent="0.2">
      <c r="A444" s="84">
        <f>IF(AND($I$31=7,$G$31&lt;&gt;"",$Z$31&lt;&gt;"UD"),ABS($X$31),0)</f>
        <v>0</v>
      </c>
      <c r="C444" s="84"/>
      <c r="D444" s="84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  <c r="V444" s="89"/>
      <c r="W444" s="89"/>
      <c r="X444" s="89"/>
      <c r="Y444" s="89"/>
      <c r="Z444" s="89"/>
      <c r="AA444" s="89"/>
      <c r="AB444" s="89"/>
      <c r="AC444" s="84">
        <f>IF(AND($I$30=7,$G$30&lt;&gt;"",$Z$30="UD"),ABS($X$30),0)</f>
        <v>0</v>
      </c>
      <c r="AD444" s="84"/>
      <c r="AE444" s="84"/>
      <c r="AF444" s="89"/>
      <c r="AG444" s="84"/>
      <c r="AH444" s="84"/>
      <c r="AI444" s="84"/>
      <c r="AJ444" s="90"/>
      <c r="AK444" s="84"/>
      <c r="AL444" s="84"/>
      <c r="AM444" s="84"/>
      <c r="AN444" s="84"/>
      <c r="AO444" s="84"/>
      <c r="AP444" s="84"/>
      <c r="AQ444" s="84"/>
      <c r="AR444" s="84"/>
      <c r="AS444" s="84"/>
      <c r="AT444" s="84"/>
      <c r="AU444" s="84"/>
      <c r="AV444" s="84"/>
      <c r="AW444" s="84"/>
      <c r="AX444" s="84"/>
      <c r="AY444" s="84"/>
      <c r="AZ444" s="84"/>
      <c r="BA444" s="84"/>
      <c r="BB444" s="84"/>
      <c r="BC444" s="84"/>
      <c r="BD444" s="84"/>
      <c r="BE444" s="84"/>
      <c r="BF444" s="84"/>
      <c r="BG444" s="84"/>
      <c r="BH444" s="84"/>
      <c r="BI444" s="84"/>
      <c r="BJ444" s="84"/>
      <c r="BK444" s="84"/>
      <c r="BL444" s="84"/>
      <c r="BM444" s="84"/>
      <c r="BN444" s="88"/>
      <c r="BO444" s="88"/>
      <c r="BP444" s="88"/>
      <c r="BQ444" s="88"/>
      <c r="BR444" s="88"/>
      <c r="BS444" s="88"/>
      <c r="BT444" s="88"/>
      <c r="BU444" s="88"/>
      <c r="BV444" s="88"/>
      <c r="BW444" s="88"/>
      <c r="BX444" s="88"/>
      <c r="BY444" s="88"/>
      <c r="BZ444" s="88"/>
      <c r="CA444" s="88"/>
      <c r="CB444" s="88"/>
      <c r="CC444" s="88"/>
      <c r="CD444" s="88"/>
      <c r="CE444" s="88"/>
      <c r="CF444" s="88"/>
    </row>
    <row r="445" spans="1:84" s="15" customFormat="1" ht="11.25" hidden="1" customHeight="1" x14ac:dyDescent="0.2">
      <c r="A445" s="10">
        <f>IF(AND($I$14=7,$G$14&lt;&gt;"",$Z$14&lt;&gt;"UD"),ABS($X$14),0)</f>
        <v>0</v>
      </c>
      <c r="B445" s="10"/>
      <c r="C445" s="10"/>
      <c r="D445" s="10"/>
      <c r="E445" s="10"/>
      <c r="F445" s="10"/>
      <c r="G445" s="10"/>
      <c r="H445" s="10"/>
      <c r="I445" s="84"/>
      <c r="J445" s="84"/>
      <c r="K445" s="84"/>
      <c r="L445" s="84"/>
      <c r="M445" s="10"/>
      <c r="N445" s="10"/>
      <c r="O445" s="10"/>
      <c r="P445" s="10"/>
      <c r="Q445" s="10"/>
      <c r="R445" s="84"/>
      <c r="S445" s="84"/>
      <c r="T445" s="84"/>
      <c r="U445" s="84"/>
      <c r="V445" s="89"/>
      <c r="W445" s="89"/>
      <c r="X445" s="89"/>
      <c r="Y445" s="89"/>
      <c r="Z445" s="89"/>
      <c r="AA445" s="89"/>
      <c r="AB445" s="89"/>
      <c r="AC445" s="84">
        <f>IF(AND($I$31=7,$G$31&lt;&gt;"",$Z$31="UD"),ABS($X$31),0)</f>
        <v>0</v>
      </c>
      <c r="AD445" s="84"/>
      <c r="AE445" s="84"/>
      <c r="AF445" s="89"/>
      <c r="AG445" s="84"/>
      <c r="AH445" s="84"/>
      <c r="AI445" s="84"/>
      <c r="AJ445" s="90"/>
      <c r="AK445" s="84"/>
      <c r="AL445" s="84"/>
      <c r="AM445" s="84"/>
      <c r="AN445" s="84"/>
      <c r="AO445" s="84"/>
      <c r="AP445" s="84"/>
      <c r="AQ445" s="84"/>
      <c r="AR445" s="84"/>
      <c r="AS445" s="84"/>
      <c r="AT445" s="84"/>
      <c r="AU445" s="84"/>
      <c r="AV445" s="84"/>
      <c r="AW445" s="84"/>
      <c r="AX445" s="84"/>
      <c r="AY445" s="84"/>
      <c r="AZ445" s="84"/>
      <c r="BA445" s="84"/>
      <c r="BB445" s="84"/>
      <c r="BC445" s="84"/>
      <c r="BD445" s="84"/>
      <c r="BE445" s="84"/>
      <c r="BF445" s="84"/>
      <c r="BG445" s="10"/>
      <c r="BH445" s="10"/>
      <c r="BI445" s="84"/>
      <c r="BJ445" s="84"/>
      <c r="BK445" s="84"/>
      <c r="BL445" s="84"/>
      <c r="BM445" s="84"/>
      <c r="BN445" s="88"/>
      <c r="BO445" s="88"/>
      <c r="BP445" s="88"/>
      <c r="BQ445" s="88"/>
      <c r="BR445" s="88"/>
      <c r="BS445" s="88"/>
      <c r="BT445" s="88"/>
      <c r="BU445" s="88"/>
      <c r="BV445" s="88"/>
      <c r="BW445" s="88"/>
      <c r="BX445" s="88"/>
      <c r="BY445" s="88"/>
      <c r="BZ445" s="88"/>
      <c r="CA445" s="88"/>
      <c r="CB445" s="88"/>
      <c r="CC445" s="88"/>
      <c r="CD445" s="88"/>
      <c r="CE445" s="88"/>
      <c r="CF445" s="88"/>
    </row>
    <row r="446" spans="1:84" s="15" customFormat="1" ht="11.25" hidden="1" customHeight="1" x14ac:dyDescent="0.2">
      <c r="A446" s="10">
        <f>IF(AND($I$15=7,$G$15&lt;&gt;"",$Z$15&lt;&gt;"UD"),ABS($X$15),0)</f>
        <v>0</v>
      </c>
      <c r="B446" s="92" t="s">
        <v>130</v>
      </c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77"/>
      <c r="W446" s="77"/>
      <c r="X446" s="77"/>
      <c r="Y446" s="77"/>
      <c r="Z446" s="77"/>
      <c r="AA446" s="77"/>
      <c r="AB446" s="77"/>
      <c r="AC446" s="10">
        <f>IF(AND($I$14=7,$G$14&lt;&gt;"",$Z$14="UD"),ABS($X$14),0)</f>
        <v>0</v>
      </c>
      <c r="AE446" s="84"/>
      <c r="AF446" s="77"/>
      <c r="AG446" s="10"/>
      <c r="AH446" s="10"/>
      <c r="AI446" s="10"/>
      <c r="AJ446" s="49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88"/>
      <c r="BO446" s="88"/>
      <c r="BP446" s="88"/>
      <c r="BQ446" s="88"/>
      <c r="BR446" s="88"/>
      <c r="BS446" s="88"/>
      <c r="BT446" s="88"/>
      <c r="BU446" s="88"/>
      <c r="BV446" s="88"/>
      <c r="BW446" s="88"/>
      <c r="BX446" s="88"/>
      <c r="BY446" s="88"/>
      <c r="BZ446" s="88"/>
      <c r="CA446" s="88"/>
      <c r="CB446" s="88"/>
      <c r="CC446" s="88"/>
      <c r="CD446" s="88"/>
      <c r="CE446" s="88"/>
      <c r="CF446" s="88"/>
    </row>
    <row r="447" spans="1:84" s="15" customFormat="1" ht="11.25" hidden="1" customHeight="1" x14ac:dyDescent="0.2">
      <c r="A447" s="92">
        <f>SUM(A429:A446)</f>
        <v>0</v>
      </c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77"/>
      <c r="W447" s="77"/>
      <c r="X447" s="77"/>
      <c r="Y447" s="77"/>
      <c r="Z447" s="77"/>
      <c r="AA447" s="77"/>
      <c r="AB447" s="77"/>
      <c r="AC447" s="10">
        <f>IF(AND($I$15=7,$G$15&lt;&gt;"",$Z$15="UD"),ABS($X$15),0)</f>
        <v>0</v>
      </c>
      <c r="AD447" s="10"/>
      <c r="AE447" s="77"/>
      <c r="AF447" s="77"/>
      <c r="AG447" s="10"/>
      <c r="AH447" s="10"/>
      <c r="AI447" s="10"/>
      <c r="AJ447" s="49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88"/>
      <c r="BO447" s="88"/>
      <c r="BP447" s="88"/>
      <c r="BQ447" s="88"/>
      <c r="BR447" s="88"/>
      <c r="BS447" s="88"/>
      <c r="BT447" s="88"/>
      <c r="BU447" s="88"/>
      <c r="BV447" s="88"/>
      <c r="BW447" s="88"/>
      <c r="BX447" s="88"/>
      <c r="BY447" s="88"/>
      <c r="BZ447" s="88"/>
      <c r="CA447" s="88"/>
      <c r="CB447" s="88"/>
      <c r="CC447" s="88"/>
      <c r="CD447" s="88"/>
      <c r="CE447" s="88"/>
      <c r="CF447" s="88"/>
    </row>
    <row r="448" spans="1:84" s="15" customFormat="1" ht="11.25" hidden="1" customHeight="1" x14ac:dyDescent="0.2">
      <c r="A448" s="10"/>
      <c r="B448" s="77" t="s">
        <v>149</v>
      </c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77"/>
      <c r="W448" s="77"/>
      <c r="X448" s="77"/>
      <c r="Y448" s="77"/>
      <c r="Z448" s="77"/>
      <c r="AA448" s="77"/>
      <c r="AB448" s="77"/>
      <c r="AC448" s="92">
        <f>SUM(AC430:AC447)</f>
        <v>0</v>
      </c>
      <c r="AD448" s="92" t="s">
        <v>130</v>
      </c>
      <c r="AE448" s="77"/>
      <c r="AF448" s="77"/>
      <c r="AG448" s="10"/>
      <c r="AH448" s="10"/>
      <c r="AI448" s="10"/>
      <c r="AJ448" s="49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88"/>
      <c r="BO448" s="88"/>
      <c r="BP448" s="88"/>
      <c r="BQ448" s="88"/>
      <c r="BR448" s="88"/>
      <c r="BS448" s="88"/>
      <c r="BT448" s="88"/>
      <c r="BU448" s="88"/>
      <c r="BV448" s="88"/>
      <c r="BW448" s="88"/>
      <c r="BX448" s="88"/>
      <c r="BY448" s="88"/>
      <c r="BZ448" s="88"/>
      <c r="CA448" s="88"/>
      <c r="CB448" s="88"/>
      <c r="CC448" s="88"/>
      <c r="CD448" s="88"/>
      <c r="CE448" s="88"/>
      <c r="CF448" s="88"/>
    </row>
    <row r="449" spans="1:84" s="15" customFormat="1" ht="11.25" hidden="1" customHeight="1" x14ac:dyDescent="0.2">
      <c r="A449" s="10">
        <f>A447+H440+N439+T439+Y429</f>
        <v>0</v>
      </c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86"/>
      <c r="W449" s="77"/>
      <c r="X449" s="77"/>
      <c r="Y449" s="77"/>
      <c r="Z449" s="77"/>
      <c r="AA449" s="77"/>
      <c r="AB449" s="77"/>
      <c r="AC449" s="10">
        <f>AC448+AI442+AN441+AR440+AW430</f>
        <v>0</v>
      </c>
      <c r="AD449" s="77" t="s">
        <v>149</v>
      </c>
      <c r="AE449" s="77"/>
      <c r="AF449" s="77"/>
      <c r="AG449" s="10"/>
      <c r="AH449" s="10"/>
      <c r="AI449" s="10"/>
      <c r="AJ449" s="49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83"/>
      <c r="BG449" s="10"/>
      <c r="BH449" s="10"/>
      <c r="BI449" s="10"/>
      <c r="BJ449" s="10"/>
      <c r="BK449" s="10"/>
      <c r="BL449" s="10"/>
      <c r="BM449" s="10"/>
      <c r="BN449" s="88"/>
      <c r="BO449" s="88"/>
      <c r="BP449" s="88"/>
      <c r="BQ449" s="88"/>
      <c r="BR449" s="88"/>
      <c r="BS449" s="88"/>
      <c r="BT449" s="88"/>
      <c r="BU449" s="88"/>
      <c r="BV449" s="88"/>
      <c r="BW449" s="88"/>
      <c r="BX449" s="88"/>
      <c r="BY449" s="88"/>
      <c r="BZ449" s="88"/>
      <c r="CA449" s="88"/>
      <c r="CB449" s="88"/>
      <c r="CC449" s="88"/>
      <c r="CD449" s="88"/>
      <c r="CE449" s="88"/>
      <c r="CF449" s="88"/>
    </row>
    <row r="450" spans="1:84" s="15" customFormat="1" ht="11.25" hidden="1" customHeight="1" x14ac:dyDescent="0.2">
      <c r="A450" s="10"/>
      <c r="B450" s="10"/>
      <c r="C450" s="10"/>
      <c r="D450" s="10">
        <f>A447+AC448</f>
        <v>0</v>
      </c>
      <c r="E450" s="10"/>
      <c r="F450" s="10"/>
      <c r="G450" s="10" t="s">
        <v>5</v>
      </c>
      <c r="H450" s="10">
        <f>AC449</f>
        <v>0</v>
      </c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77"/>
      <c r="W450" s="77"/>
      <c r="X450" s="77"/>
      <c r="Y450" s="77"/>
      <c r="Z450" s="77"/>
      <c r="AA450" s="77"/>
      <c r="AB450" s="77"/>
      <c r="AC450" s="77"/>
      <c r="AD450" s="77"/>
      <c r="AE450" s="77"/>
      <c r="AF450" s="77"/>
      <c r="AG450" s="10"/>
      <c r="AH450" s="10"/>
      <c r="AI450" s="10"/>
      <c r="AJ450" s="49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88"/>
      <c r="BO450" s="88"/>
      <c r="BP450" s="88"/>
      <c r="BQ450" s="88"/>
      <c r="BR450" s="88"/>
      <c r="BS450" s="88"/>
      <c r="BT450" s="88"/>
      <c r="BU450" s="88"/>
      <c r="BV450" s="88"/>
      <c r="BW450" s="88"/>
      <c r="BX450" s="88"/>
      <c r="BY450" s="88"/>
      <c r="BZ450" s="88"/>
      <c r="CA450" s="88"/>
      <c r="CB450" s="88"/>
      <c r="CC450" s="88"/>
      <c r="CD450" s="88"/>
      <c r="CE450" s="88"/>
      <c r="CF450" s="88"/>
    </row>
    <row r="451" spans="1:84" s="15" customFormat="1" ht="11.25" hidden="1" customHeight="1" x14ac:dyDescent="0.2">
      <c r="A451" s="10" t="s">
        <v>120</v>
      </c>
      <c r="B451" s="10"/>
      <c r="C451" s="10"/>
      <c r="D451" s="10">
        <f>H440+AI442</f>
        <v>0</v>
      </c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77"/>
      <c r="W451" s="77"/>
      <c r="X451" s="77"/>
      <c r="Y451" s="77"/>
      <c r="Z451" s="77"/>
      <c r="AA451" s="77"/>
      <c r="AB451" s="77"/>
      <c r="AC451" s="77"/>
      <c r="AD451" s="77"/>
      <c r="AE451" s="77"/>
      <c r="AF451" s="77"/>
      <c r="AG451" s="10"/>
      <c r="AH451" s="10"/>
      <c r="AI451" s="10"/>
      <c r="AJ451" s="49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88"/>
      <c r="BO451" s="88"/>
      <c r="BP451" s="88"/>
      <c r="BQ451" s="88"/>
      <c r="BR451" s="88"/>
      <c r="BS451" s="88"/>
      <c r="BT451" s="88"/>
      <c r="BU451" s="88"/>
      <c r="BV451" s="88"/>
      <c r="BW451" s="88"/>
      <c r="BX451" s="88"/>
      <c r="BY451" s="88"/>
      <c r="BZ451" s="88"/>
      <c r="CA451" s="88"/>
      <c r="CB451" s="88"/>
      <c r="CC451" s="88"/>
      <c r="CD451" s="88"/>
      <c r="CE451" s="88"/>
      <c r="CF451" s="88"/>
    </row>
    <row r="452" spans="1:84" s="15" customFormat="1" ht="11.25" hidden="1" customHeight="1" x14ac:dyDescent="0.2">
      <c r="A452" s="10" t="s">
        <v>121</v>
      </c>
      <c r="B452" s="10"/>
      <c r="C452" s="10"/>
      <c r="D452" s="10">
        <f>N439+AN441</f>
        <v>0</v>
      </c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77"/>
      <c r="W452" s="77"/>
      <c r="X452" s="77"/>
      <c r="Y452" s="77"/>
      <c r="Z452" s="77"/>
      <c r="AA452" s="77"/>
      <c r="AB452" s="77"/>
      <c r="AC452" s="77"/>
      <c r="AD452" s="77"/>
      <c r="AE452" s="77"/>
      <c r="AF452" s="77"/>
      <c r="AG452" s="10"/>
      <c r="AH452" s="10"/>
      <c r="AI452" s="10"/>
      <c r="AJ452" s="49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88"/>
      <c r="BO452" s="88"/>
      <c r="BP452" s="88"/>
      <c r="BQ452" s="88"/>
      <c r="BR452" s="88"/>
      <c r="BS452" s="88"/>
      <c r="BT452" s="88"/>
      <c r="BU452" s="88"/>
      <c r="BV452" s="88"/>
      <c r="BW452" s="88"/>
      <c r="BX452" s="88"/>
      <c r="BY452" s="88"/>
      <c r="BZ452" s="88"/>
      <c r="CA452" s="88"/>
      <c r="CB452" s="88"/>
      <c r="CC452" s="88"/>
      <c r="CD452" s="88"/>
      <c r="CE452" s="88"/>
      <c r="CF452" s="88"/>
    </row>
    <row r="453" spans="1:84" s="15" customFormat="1" ht="11.25" hidden="1" customHeight="1" x14ac:dyDescent="0.2">
      <c r="A453" s="10" t="s">
        <v>138</v>
      </c>
      <c r="B453" s="10"/>
      <c r="C453" s="10"/>
      <c r="D453" s="10">
        <f>Y429+AW430</f>
        <v>0</v>
      </c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77"/>
      <c r="W453" s="77"/>
      <c r="X453" s="77"/>
      <c r="Y453" s="77"/>
      <c r="Z453" s="77"/>
      <c r="AA453" s="77"/>
      <c r="AB453" s="77"/>
      <c r="AC453" s="77"/>
      <c r="AD453" s="77"/>
      <c r="AE453" s="77"/>
      <c r="AF453" s="77"/>
      <c r="AG453" s="10"/>
      <c r="AH453" s="10"/>
      <c r="AI453" s="10"/>
      <c r="AJ453" s="49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88"/>
      <c r="BO453" s="88"/>
      <c r="BP453" s="88"/>
      <c r="BQ453" s="88"/>
      <c r="BR453" s="88"/>
      <c r="BS453" s="88"/>
      <c r="BT453" s="88"/>
      <c r="BU453" s="88"/>
      <c r="BV453" s="88"/>
      <c r="BW453" s="88"/>
      <c r="BX453" s="88"/>
      <c r="BY453" s="88"/>
      <c r="BZ453" s="88"/>
      <c r="CA453" s="88"/>
      <c r="CB453" s="88"/>
      <c r="CC453" s="88"/>
      <c r="CD453" s="88"/>
      <c r="CE453" s="88"/>
      <c r="CF453" s="88"/>
    </row>
    <row r="454" spans="1:84" s="15" customFormat="1" ht="11.25" hidden="1" customHeight="1" x14ac:dyDescent="0.2">
      <c r="A454" s="10" t="s">
        <v>1086</v>
      </c>
      <c r="B454" s="10"/>
      <c r="C454" s="10"/>
      <c r="D454" s="10">
        <f>T439+AR440</f>
        <v>0</v>
      </c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77"/>
      <c r="W454" s="77"/>
      <c r="X454" s="77"/>
      <c r="Y454" s="77"/>
      <c r="Z454" s="77"/>
      <c r="AA454" s="77"/>
      <c r="AB454" s="77"/>
      <c r="AC454" s="77"/>
      <c r="AD454" s="77"/>
      <c r="AE454" s="77"/>
      <c r="AF454" s="77"/>
      <c r="AG454" s="10"/>
      <c r="AH454" s="10"/>
      <c r="AI454" s="10"/>
      <c r="AJ454" s="49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88"/>
      <c r="BO454" s="88"/>
      <c r="BP454" s="88"/>
      <c r="BQ454" s="88"/>
      <c r="BR454" s="88"/>
      <c r="BS454" s="88"/>
      <c r="BT454" s="88"/>
      <c r="BU454" s="88"/>
      <c r="BV454" s="88"/>
      <c r="BW454" s="88"/>
      <c r="BX454" s="88"/>
      <c r="BY454" s="88"/>
      <c r="BZ454" s="88"/>
      <c r="CA454" s="88"/>
      <c r="CB454" s="88"/>
      <c r="CC454" s="88"/>
      <c r="CD454" s="88"/>
      <c r="CE454" s="88"/>
      <c r="CF454" s="88"/>
    </row>
    <row r="455" spans="1:84" s="15" customFormat="1" ht="11.25" hidden="1" customHeight="1" x14ac:dyDescent="0.2">
      <c r="A455" s="10" t="s">
        <v>139</v>
      </c>
      <c r="B455" s="81" t="s">
        <v>149</v>
      </c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77"/>
      <c r="W455" s="77"/>
      <c r="X455" s="77"/>
      <c r="Y455" s="77"/>
      <c r="Z455" s="77"/>
      <c r="AA455" s="77"/>
      <c r="AB455" s="77"/>
      <c r="AC455" s="77"/>
      <c r="AD455" s="77"/>
      <c r="AE455" s="77"/>
      <c r="AF455" s="77"/>
      <c r="AG455" s="10"/>
      <c r="AH455" s="10"/>
      <c r="AI455" s="10"/>
      <c r="AJ455" s="49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88"/>
      <c r="BO455" s="88"/>
      <c r="BP455" s="88"/>
      <c r="BQ455" s="88"/>
      <c r="BR455" s="88"/>
      <c r="BS455" s="88"/>
      <c r="BT455" s="88"/>
      <c r="BU455" s="88"/>
      <c r="BV455" s="88"/>
      <c r="BW455" s="88"/>
      <c r="BX455" s="88"/>
      <c r="BY455" s="88"/>
      <c r="BZ455" s="88"/>
      <c r="CA455" s="88"/>
      <c r="CB455" s="88"/>
      <c r="CC455" s="88"/>
      <c r="CD455" s="88"/>
      <c r="CE455" s="88"/>
      <c r="CF455" s="88"/>
    </row>
    <row r="456" spans="1:84" s="15" customFormat="1" ht="11.25" hidden="1" customHeight="1" x14ac:dyDescent="0.2">
      <c r="A456" s="81">
        <f>A449+AC449</f>
        <v>0</v>
      </c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77"/>
      <c r="W456" s="77"/>
      <c r="X456" s="77"/>
      <c r="Y456" s="77"/>
      <c r="Z456" s="77"/>
      <c r="AA456" s="77"/>
      <c r="AB456" s="77"/>
      <c r="AC456" s="77"/>
      <c r="AD456" s="77"/>
      <c r="AE456" s="77"/>
      <c r="AF456" s="77"/>
      <c r="AG456" s="10"/>
      <c r="AH456" s="10"/>
      <c r="AI456" s="10"/>
      <c r="AJ456" s="49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88"/>
      <c r="BO456" s="88"/>
      <c r="BP456" s="88"/>
      <c r="BQ456" s="88"/>
      <c r="BR456" s="88"/>
      <c r="BS456" s="88"/>
      <c r="BT456" s="88"/>
      <c r="BU456" s="88"/>
      <c r="BV456" s="88"/>
      <c r="BW456" s="88"/>
      <c r="BX456" s="88"/>
      <c r="BY456" s="88"/>
      <c r="BZ456" s="88"/>
      <c r="CA456" s="88"/>
      <c r="CB456" s="88"/>
      <c r="CC456" s="88"/>
      <c r="CD456" s="88"/>
      <c r="CE456" s="88"/>
      <c r="CF456" s="88"/>
    </row>
    <row r="457" spans="1:84" s="15" customFormat="1" ht="11.25" hidden="1" customHeight="1" x14ac:dyDescent="0.2">
      <c r="A457" s="10"/>
      <c r="B457" s="93"/>
      <c r="C457" s="93"/>
      <c r="D457" s="93"/>
      <c r="E457" s="93"/>
      <c r="F457" s="93"/>
      <c r="G457" s="93"/>
      <c r="H457" s="93"/>
      <c r="I457" s="10"/>
      <c r="J457" s="10"/>
      <c r="K457" s="10"/>
      <c r="L457" s="10"/>
      <c r="M457" s="93"/>
      <c r="N457" s="93"/>
      <c r="O457" s="93"/>
      <c r="P457" s="93"/>
      <c r="Q457" s="93"/>
      <c r="R457" s="10"/>
      <c r="S457" s="10"/>
      <c r="T457" s="10"/>
      <c r="U457" s="10"/>
      <c r="V457" s="77"/>
      <c r="W457" s="77"/>
      <c r="X457" s="77"/>
      <c r="Y457" s="77"/>
      <c r="Z457" s="77"/>
      <c r="AA457" s="77"/>
      <c r="AB457" s="77"/>
      <c r="AC457" s="77"/>
      <c r="AD457" s="77"/>
      <c r="AE457" s="77"/>
      <c r="AF457" s="77"/>
      <c r="AG457" s="10"/>
      <c r="AH457" s="10"/>
      <c r="AI457" s="10"/>
      <c r="AJ457" s="49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93"/>
      <c r="BH457" s="93"/>
      <c r="BI457" s="10"/>
      <c r="BJ457" s="10"/>
      <c r="BK457" s="10"/>
      <c r="BL457" s="10"/>
      <c r="BM457" s="10"/>
      <c r="BN457" s="88"/>
      <c r="BO457" s="88"/>
      <c r="BP457" s="88"/>
      <c r="BQ457" s="88"/>
      <c r="BR457" s="88"/>
      <c r="BS457" s="88"/>
      <c r="BT457" s="88"/>
      <c r="BU457" s="88"/>
      <c r="BV457" s="88"/>
      <c r="BW457" s="88"/>
      <c r="BX457" s="88"/>
      <c r="BY457" s="88"/>
      <c r="BZ457" s="88"/>
      <c r="CA457" s="88"/>
      <c r="CB457" s="88"/>
      <c r="CC457" s="88"/>
      <c r="CD457" s="88"/>
      <c r="CE457" s="88"/>
      <c r="CF457" s="88"/>
    </row>
    <row r="458" spans="1:84" s="15" customFormat="1" ht="11.25" hidden="1" customHeight="1" x14ac:dyDescent="0.2">
      <c r="A458" s="93"/>
      <c r="B458" s="10"/>
      <c r="C458" s="10"/>
      <c r="D458" s="10"/>
      <c r="E458" s="10"/>
      <c r="F458" s="10"/>
      <c r="G458" s="10"/>
      <c r="H458" s="10"/>
      <c r="I458" s="93"/>
      <c r="J458" s="93"/>
      <c r="K458" s="93"/>
      <c r="L458" s="93"/>
      <c r="M458" s="10"/>
      <c r="N458" s="10"/>
      <c r="O458" s="10"/>
      <c r="P458" s="10"/>
      <c r="Q458" s="10"/>
      <c r="R458" s="93"/>
      <c r="S458" s="93"/>
      <c r="T458" s="93"/>
      <c r="U458" s="93"/>
      <c r="V458" s="94"/>
      <c r="W458" s="94"/>
      <c r="X458" s="94"/>
      <c r="Y458" s="94"/>
      <c r="Z458" s="94"/>
      <c r="AA458" s="94"/>
      <c r="AB458" s="94"/>
      <c r="AC458" s="94"/>
      <c r="AD458" s="94"/>
      <c r="AE458" s="94"/>
      <c r="AF458" s="94"/>
      <c r="AG458" s="93"/>
      <c r="AH458" s="93"/>
      <c r="AI458" s="93"/>
      <c r="AJ458" s="95"/>
      <c r="AK458" s="93"/>
      <c r="AL458" s="93"/>
      <c r="AM458" s="93"/>
      <c r="AN458" s="93"/>
      <c r="AO458" s="93"/>
      <c r="AP458" s="93"/>
      <c r="AQ458" s="93"/>
      <c r="AR458" s="93"/>
      <c r="AS458" s="93"/>
      <c r="AT458" s="93"/>
      <c r="AU458" s="93"/>
      <c r="AV458" s="93"/>
      <c r="AW458" s="93"/>
      <c r="AX458" s="93"/>
      <c r="AY458" s="93"/>
      <c r="AZ458" s="93"/>
      <c r="BA458" s="93"/>
      <c r="BB458" s="93"/>
      <c r="BC458" s="93"/>
      <c r="BD458" s="93"/>
      <c r="BE458" s="93"/>
      <c r="BF458" s="93"/>
      <c r="BG458" s="10"/>
      <c r="BH458" s="10"/>
      <c r="BI458" s="93"/>
      <c r="BJ458" s="93"/>
      <c r="BK458" s="93"/>
      <c r="BL458" s="93"/>
      <c r="BM458" s="93"/>
      <c r="BN458" s="88"/>
      <c r="BO458" s="88"/>
      <c r="BP458" s="88"/>
      <c r="BQ458" s="88"/>
      <c r="BR458" s="88"/>
      <c r="BS458" s="88"/>
      <c r="BT458" s="88"/>
      <c r="BU458" s="88"/>
      <c r="BV458" s="88"/>
      <c r="BW458" s="88"/>
      <c r="BX458" s="88"/>
      <c r="BY458" s="88"/>
      <c r="BZ458" s="88"/>
      <c r="CA458" s="88"/>
      <c r="CB458" s="88"/>
      <c r="CC458" s="88"/>
      <c r="CD458" s="88"/>
      <c r="CE458" s="88"/>
      <c r="CF458" s="88"/>
    </row>
    <row r="459" spans="1:84" s="15" customFormat="1" ht="11.25" hidden="1" customHeight="1" x14ac:dyDescent="0.2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77"/>
      <c r="W459" s="77"/>
      <c r="X459" s="77"/>
      <c r="Y459" s="77"/>
      <c r="Z459" s="77"/>
      <c r="AA459" s="77"/>
      <c r="AB459" s="77"/>
      <c r="AC459" s="77"/>
      <c r="AD459" s="77"/>
      <c r="AE459" s="77"/>
      <c r="AF459" s="77"/>
      <c r="AG459" s="10"/>
      <c r="AH459" s="10"/>
      <c r="AI459" s="10"/>
      <c r="AJ459" s="49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88"/>
      <c r="BO459" s="88"/>
      <c r="BP459" s="88"/>
      <c r="BQ459" s="88"/>
      <c r="BR459" s="88"/>
      <c r="BS459" s="88"/>
      <c r="BT459" s="88"/>
      <c r="BU459" s="88"/>
      <c r="BV459" s="88"/>
      <c r="BW459" s="88"/>
      <c r="BX459" s="88"/>
      <c r="BY459" s="88"/>
      <c r="BZ459" s="88"/>
      <c r="CA459" s="88"/>
      <c r="CB459" s="88"/>
      <c r="CC459" s="88"/>
      <c r="CD459" s="88"/>
      <c r="CE459" s="88"/>
      <c r="CF459" s="88"/>
    </row>
    <row r="460" spans="1:84" s="15" customFormat="1" ht="11.25" hidden="1" customHeight="1" x14ac:dyDescent="0.2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77"/>
      <c r="W460" s="77"/>
      <c r="X460" s="77"/>
      <c r="Y460" s="77"/>
      <c r="Z460" s="77"/>
      <c r="AA460" s="77"/>
      <c r="AB460" s="77"/>
      <c r="AC460" s="77"/>
      <c r="AD460" s="77"/>
      <c r="AE460" s="77"/>
      <c r="AF460" s="77"/>
      <c r="AG460" s="10"/>
      <c r="AH460" s="10"/>
      <c r="AI460" s="10"/>
      <c r="AJ460" s="49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88"/>
      <c r="BO460" s="88"/>
      <c r="BP460" s="88"/>
      <c r="BQ460" s="88"/>
      <c r="BR460" s="88"/>
      <c r="BS460" s="88"/>
      <c r="BT460" s="88"/>
      <c r="BU460" s="88"/>
      <c r="BV460" s="88"/>
      <c r="BW460" s="88"/>
      <c r="BX460" s="88"/>
      <c r="BY460" s="88"/>
      <c r="BZ460" s="88"/>
      <c r="CA460" s="88"/>
      <c r="CB460" s="88"/>
      <c r="CC460" s="88"/>
      <c r="CD460" s="88"/>
      <c r="CE460" s="88"/>
      <c r="CF460" s="88"/>
    </row>
    <row r="461" spans="1:84" s="15" customFormat="1" ht="11.25" hidden="1" customHeight="1" x14ac:dyDescent="0.2">
      <c r="A461" s="81" t="s">
        <v>150</v>
      </c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77"/>
      <c r="W461" s="77"/>
      <c r="X461" s="77"/>
      <c r="Y461" s="77"/>
      <c r="Z461" s="77"/>
      <c r="AA461" s="77"/>
      <c r="AB461" s="77"/>
      <c r="AC461" s="77"/>
      <c r="AD461" s="77"/>
      <c r="AE461" s="77"/>
      <c r="AF461" s="77"/>
      <c r="AG461" s="10"/>
      <c r="AH461" s="10"/>
      <c r="AI461" s="10"/>
      <c r="AJ461" s="49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88"/>
      <c r="BO461" s="88"/>
      <c r="BP461" s="88"/>
      <c r="BQ461" s="88"/>
      <c r="BR461" s="88"/>
      <c r="BS461" s="88"/>
      <c r="BT461" s="88"/>
      <c r="BU461" s="88"/>
      <c r="BV461" s="88"/>
      <c r="BW461" s="88"/>
      <c r="BX461" s="88"/>
      <c r="BY461" s="88"/>
      <c r="BZ461" s="88"/>
      <c r="CA461" s="88"/>
      <c r="CB461" s="88"/>
      <c r="CC461" s="88"/>
      <c r="CD461" s="88"/>
      <c r="CE461" s="88"/>
      <c r="CF461" s="88"/>
    </row>
    <row r="462" spans="1:84" s="15" customFormat="1" ht="11.25" hidden="1" customHeight="1" x14ac:dyDescent="0.2">
      <c r="A462" s="82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82"/>
      <c r="R462" s="10"/>
      <c r="S462" s="10"/>
      <c r="T462" s="10"/>
      <c r="U462" s="10"/>
      <c r="V462" s="77"/>
      <c r="W462" s="77"/>
      <c r="X462" s="77"/>
      <c r="Y462" s="77"/>
      <c r="Z462" s="77"/>
      <c r="AA462" s="77"/>
      <c r="AB462" s="77"/>
      <c r="AC462" s="77"/>
      <c r="AD462" s="77"/>
      <c r="AE462" s="77"/>
      <c r="AF462" s="77"/>
      <c r="AG462" s="10"/>
      <c r="AH462" s="10"/>
      <c r="AI462" s="10"/>
      <c r="AJ462" s="49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88"/>
      <c r="BO462" s="88"/>
      <c r="BP462" s="88"/>
      <c r="BQ462" s="88"/>
      <c r="BR462" s="88"/>
      <c r="BS462" s="88"/>
      <c r="BT462" s="88"/>
      <c r="BU462" s="88"/>
      <c r="BV462" s="88"/>
      <c r="BW462" s="88"/>
      <c r="BX462" s="88"/>
      <c r="BY462" s="88"/>
      <c r="BZ462" s="88"/>
      <c r="CA462" s="88"/>
      <c r="CB462" s="88"/>
      <c r="CC462" s="88"/>
      <c r="CD462" s="88"/>
      <c r="CE462" s="88"/>
      <c r="CF462" s="88"/>
    </row>
    <row r="463" spans="1:84" s="15" customFormat="1" ht="11.25" hidden="1" customHeight="1" x14ac:dyDescent="0.2">
      <c r="A463" s="82" t="s">
        <v>128</v>
      </c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85"/>
      <c r="W463" s="77"/>
      <c r="X463" s="77"/>
      <c r="Y463" s="77"/>
      <c r="Z463" s="77"/>
      <c r="AA463" s="77"/>
      <c r="AB463" s="10"/>
      <c r="AC463" s="82" t="s">
        <v>135</v>
      </c>
      <c r="AD463" s="10"/>
      <c r="AE463" s="10"/>
      <c r="AF463" s="77"/>
      <c r="AG463" s="10"/>
      <c r="AH463" s="10"/>
      <c r="AI463" s="10"/>
      <c r="AJ463" s="49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82"/>
      <c r="BG463" s="10"/>
      <c r="BH463" s="10"/>
      <c r="BI463" s="10"/>
      <c r="BJ463" s="10"/>
      <c r="BK463" s="10"/>
      <c r="BL463" s="10"/>
      <c r="BM463" s="10"/>
      <c r="BN463" s="88"/>
      <c r="BO463" s="88"/>
      <c r="BP463" s="88"/>
      <c r="BQ463" s="88"/>
      <c r="BR463" s="88"/>
      <c r="BS463" s="88"/>
      <c r="BT463" s="88"/>
      <c r="BU463" s="88"/>
      <c r="BV463" s="88"/>
      <c r="BW463" s="88"/>
      <c r="BX463" s="88"/>
      <c r="BY463" s="88"/>
      <c r="BZ463" s="88"/>
      <c r="CA463" s="88"/>
      <c r="CB463" s="88"/>
      <c r="CC463" s="88"/>
      <c r="CD463" s="88"/>
      <c r="CE463" s="88"/>
      <c r="CF463" s="88"/>
    </row>
    <row r="464" spans="1:84" s="15" customFormat="1" ht="11.25" hidden="1" customHeight="1" x14ac:dyDescent="0.2">
      <c r="A464" s="10"/>
      <c r="B464" s="10"/>
      <c r="C464" s="10"/>
      <c r="D464" s="10"/>
      <c r="E464" s="10"/>
      <c r="F464" s="10"/>
      <c r="G464" s="10"/>
      <c r="H464" s="83" t="s">
        <v>131</v>
      </c>
      <c r="I464" s="10"/>
      <c r="J464" s="10"/>
      <c r="K464" s="10"/>
      <c r="L464" s="10"/>
      <c r="M464" s="10"/>
      <c r="N464" s="83" t="s">
        <v>132</v>
      </c>
      <c r="O464" s="10"/>
      <c r="P464" s="10"/>
      <c r="Q464" s="10"/>
      <c r="R464" s="10"/>
      <c r="S464" s="10"/>
      <c r="T464" s="10"/>
      <c r="U464" s="10"/>
      <c r="V464" s="77"/>
      <c r="W464" s="77"/>
      <c r="X464" s="77"/>
      <c r="Y464" s="77"/>
      <c r="Z464" s="77"/>
      <c r="AA464" s="77"/>
      <c r="AB464" s="10"/>
      <c r="AC464" s="10"/>
      <c r="AD464" s="10"/>
      <c r="AE464" s="10"/>
      <c r="AF464" s="77"/>
      <c r="AG464" s="10"/>
      <c r="AH464" s="10"/>
      <c r="AI464" s="10"/>
      <c r="AJ464" s="49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88"/>
      <c r="BO464" s="88"/>
      <c r="BP464" s="88"/>
      <c r="BQ464" s="88"/>
      <c r="BR464" s="88"/>
      <c r="BS464" s="88"/>
      <c r="BT464" s="88"/>
      <c r="BU464" s="88"/>
      <c r="BV464" s="88"/>
      <c r="BW464" s="88"/>
      <c r="BX464" s="88"/>
      <c r="BY464" s="88"/>
      <c r="BZ464" s="88"/>
      <c r="CA464" s="88"/>
      <c r="CB464" s="88"/>
      <c r="CC464" s="88"/>
      <c r="CD464" s="88"/>
      <c r="CE464" s="88"/>
      <c r="CF464" s="88"/>
    </row>
    <row r="465" spans="1:84" s="88" customFormat="1" ht="11.25" hidden="1" customHeight="1" x14ac:dyDescent="0.2">
      <c r="A465" s="83" t="s">
        <v>129</v>
      </c>
      <c r="B465" s="10"/>
      <c r="C465" s="10"/>
      <c r="D465" s="10"/>
      <c r="E465" s="10"/>
      <c r="F465" s="10"/>
      <c r="G465" s="10"/>
      <c r="H465" s="10">
        <f>IF(AND($I$36=8,$G$36&lt;&gt;"",$Z$36&lt;&gt;"UD"),ABS($X$36),0)</f>
        <v>0</v>
      </c>
      <c r="I465" s="10"/>
      <c r="J465" s="10"/>
      <c r="K465" s="10"/>
      <c r="L465" s="10"/>
      <c r="M465" s="10"/>
      <c r="N465" s="10">
        <f>IF(AND($AO$15=8,$AM$15&lt;&gt;"",$BE$15&lt;&gt;"UD"),ABS($BC$15),0)</f>
        <v>0</v>
      </c>
      <c r="O465" s="10"/>
      <c r="P465" s="10"/>
      <c r="Q465" s="10"/>
      <c r="R465" s="10"/>
      <c r="S465" s="10"/>
      <c r="T465" s="83" t="s">
        <v>133</v>
      </c>
      <c r="U465" s="10"/>
      <c r="V465" s="86"/>
      <c r="W465" s="77"/>
      <c r="X465" s="77"/>
      <c r="Y465" s="83" t="s">
        <v>1086</v>
      </c>
      <c r="Z465" s="77"/>
      <c r="AA465" s="77"/>
      <c r="AB465" s="10"/>
      <c r="AC465" s="83" t="s">
        <v>129</v>
      </c>
      <c r="AD465" s="10"/>
      <c r="AE465" s="10"/>
      <c r="AF465" s="77"/>
      <c r="AG465" s="10"/>
      <c r="AH465" s="10"/>
      <c r="AI465" s="83" t="s">
        <v>131</v>
      </c>
      <c r="AJ465" s="10"/>
      <c r="AK465" s="10"/>
      <c r="AL465" s="10"/>
      <c r="AM465" s="10"/>
      <c r="AN465" s="83" t="s">
        <v>132</v>
      </c>
      <c r="AO465" s="10"/>
      <c r="AP465" s="10"/>
      <c r="AQ465" s="10"/>
      <c r="AR465" s="83" t="s">
        <v>133</v>
      </c>
      <c r="AS465" s="10"/>
      <c r="AT465" s="10"/>
      <c r="AU465" s="10"/>
      <c r="AV465" s="10"/>
      <c r="AW465" s="83" t="s">
        <v>1086</v>
      </c>
      <c r="AX465" s="10"/>
      <c r="AY465" s="10"/>
      <c r="AZ465" s="10"/>
      <c r="BA465" s="10"/>
      <c r="BB465" s="10"/>
      <c r="BC465" s="10"/>
      <c r="BD465" s="10"/>
      <c r="BE465" s="10"/>
      <c r="BF465" s="83"/>
      <c r="BG465" s="10"/>
      <c r="BH465" s="10"/>
      <c r="BI465" s="10"/>
      <c r="BJ465" s="10"/>
      <c r="BK465" s="10"/>
      <c r="BL465" s="10"/>
      <c r="BM465" s="10"/>
      <c r="BN465" s="87"/>
    </row>
    <row r="466" spans="1:84" s="88" customFormat="1" ht="11.25" hidden="1" customHeight="1" x14ac:dyDescent="0.2">
      <c r="A466" s="10">
        <f>IF(AND($I$16=8,$G$16&lt;&gt;"",$Z$16&lt;&gt;"UD"),ABS($X$16),0)</f>
        <v>0</v>
      </c>
      <c r="B466" s="10"/>
      <c r="C466" s="10"/>
      <c r="D466" s="10"/>
      <c r="E466" s="10"/>
      <c r="F466" s="10"/>
      <c r="G466" s="10"/>
      <c r="H466" s="10">
        <f>IF(AND($I$37=8,$G$37&lt;&gt;"",$Z$37&lt;&gt;"UD"),ABS($X$37),0)</f>
        <v>0</v>
      </c>
      <c r="I466" s="10"/>
      <c r="J466" s="10"/>
      <c r="K466" s="10"/>
      <c r="L466" s="10"/>
      <c r="M466" s="10"/>
      <c r="N466" s="10">
        <f>IF(AND($AO$16=8,$AM$16&lt;&gt;"",$BE$16&lt;&gt;"UD"),ABS($BC$16),0)</f>
        <v>0</v>
      </c>
      <c r="O466" s="10"/>
      <c r="P466" s="10"/>
      <c r="Q466" s="10"/>
      <c r="R466" s="10"/>
      <c r="S466" s="10"/>
      <c r="T466" s="84">
        <f>IF(AND($AO$29=8,$AM$29&lt;&gt;"",$BE$29&lt;&gt;"UD"),ABS($BC$29),0)</f>
        <v>0</v>
      </c>
      <c r="U466" s="84"/>
      <c r="V466" s="77"/>
      <c r="W466" s="77"/>
      <c r="X466" s="77"/>
      <c r="Y466" s="77">
        <f>IF(AND($I$51=8,$G$51&lt;&gt;"",$Z$51&lt;&gt;"UD"),ABS($X$51),0)</f>
        <v>0</v>
      </c>
      <c r="Z466" s="77"/>
      <c r="AA466" s="77"/>
      <c r="AB466" s="10"/>
      <c r="AC466" s="10">
        <f>IF(AND($I$16=8,$G$16&lt;&gt;"",$Z$16="UD"),ABS($X$16),0)</f>
        <v>0</v>
      </c>
      <c r="AD466" s="10"/>
      <c r="AE466" s="10"/>
      <c r="AF466" s="77"/>
      <c r="AG466" s="10"/>
      <c r="AH466" s="10"/>
      <c r="AI466" s="10">
        <f>IF(AND($I$36=8,$G$36&lt;&gt;"",$Z$36="UD"),ABS($X$36),0)</f>
        <v>0</v>
      </c>
      <c r="AJ466" s="10"/>
      <c r="AK466" s="10"/>
      <c r="AL466" s="10"/>
      <c r="AM466" s="10"/>
      <c r="AN466" s="10">
        <f>IF(AND($AO$15=8,$AM$15&lt;&gt;"",$BE$15="UD"),ABS($BC$15),0)</f>
        <v>0</v>
      </c>
      <c r="AO466" s="10"/>
      <c r="AP466" s="10"/>
      <c r="AQ466" s="10"/>
      <c r="AR466" s="84">
        <f>IF(AND($AO$29=8,$AM$29&lt;&gt;"",$BE$29="UD"),ABS($BC$29),0)</f>
        <v>0</v>
      </c>
      <c r="AS466" s="84"/>
      <c r="AT466" s="84"/>
      <c r="AU466" s="84"/>
      <c r="AV466" s="10"/>
      <c r="AW466" s="10">
        <f>IF(AND($I$51=8,$G$51&lt;&gt;"",$Z$51="UD"),ABS($X$51),0)</f>
        <v>0</v>
      </c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</row>
    <row r="467" spans="1:84" s="88" customFormat="1" ht="11.25" hidden="1" customHeight="1" x14ac:dyDescent="0.2">
      <c r="A467" s="10">
        <f>IF(AND($I$17=8,$G$17&lt;&gt;"",$Z$17&lt;&gt;"UD"),ABS($X$17),0)</f>
        <v>0</v>
      </c>
      <c r="B467" s="10"/>
      <c r="C467" s="10"/>
      <c r="D467" s="10"/>
      <c r="E467" s="10"/>
      <c r="F467" s="10"/>
      <c r="G467" s="10"/>
      <c r="H467" s="10">
        <f>IF(AND($I$38=8,$G$38&lt;&gt;"",$Z$38&lt;&gt;"UD"),ABS($X$38),0)</f>
        <v>0</v>
      </c>
      <c r="I467" s="10"/>
      <c r="J467" s="10"/>
      <c r="K467" s="10"/>
      <c r="L467" s="10"/>
      <c r="M467" s="10"/>
      <c r="N467" s="10">
        <f>IF(AND($AO$17=8,$AM$17&lt;&gt;"",$BE$17&lt;&gt;"UD"),ABS($BC$17),0)</f>
        <v>0</v>
      </c>
      <c r="O467" s="10"/>
      <c r="P467" s="10"/>
      <c r="Q467" s="10"/>
      <c r="R467" s="10"/>
      <c r="S467" s="10"/>
      <c r="T467" s="84">
        <f>IF(AND($AO$30=8,$AM$30&lt;&gt;"",$BE$30&lt;&gt;"UD"),ABS($BC$30),0)</f>
        <v>0</v>
      </c>
      <c r="U467" s="84"/>
      <c r="V467" s="77"/>
      <c r="W467" s="77"/>
      <c r="X467" s="77"/>
      <c r="Y467" s="77"/>
      <c r="Z467" s="77"/>
      <c r="AA467" s="77"/>
      <c r="AB467" s="10"/>
      <c r="AC467" s="10">
        <f>IF(AND($I$17=8,$G$17&lt;&gt;"",$Z$17="UD"),ABS($X$17),0)</f>
        <v>0</v>
      </c>
      <c r="AD467" s="10"/>
      <c r="AE467" s="10"/>
      <c r="AF467" s="77"/>
      <c r="AG467" s="10"/>
      <c r="AH467" s="10"/>
      <c r="AI467" s="10">
        <f>IF(AND($I$37=8,$G$37&lt;&gt;"",$Z$37="UD"),ABS($X$37),0)</f>
        <v>0</v>
      </c>
      <c r="AJ467" s="10"/>
      <c r="AK467" s="10"/>
      <c r="AL467" s="10"/>
      <c r="AM467" s="10"/>
      <c r="AN467" s="10">
        <f>IF(AND($AO$16=8,$AM$16&lt;&gt;"",$BE$16="UD"),ABS($BC$16),0)</f>
        <v>0</v>
      </c>
      <c r="AO467" s="10"/>
      <c r="AP467" s="10"/>
      <c r="AQ467" s="10"/>
      <c r="AR467" s="84">
        <f>IF(AND($AO$30=8,$AM$30&lt;&gt;"",$BE$30="UD"),ABS($BC$30),0)</f>
        <v>0</v>
      </c>
      <c r="AS467" s="84"/>
      <c r="AT467" s="84"/>
      <c r="AU467" s="84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</row>
    <row r="468" spans="1:84" s="15" customFormat="1" ht="11.25" hidden="1" customHeight="1" x14ac:dyDescent="0.2">
      <c r="A468" s="10">
        <f>IF(AND($I$18=8,$G$18&lt;&gt;"",$Z$18&lt;&gt;"UD"),ABS($X$18),0)</f>
        <v>0</v>
      </c>
      <c r="B468" s="10"/>
      <c r="C468" s="10"/>
      <c r="D468" s="10"/>
      <c r="E468" s="10"/>
      <c r="F468" s="10"/>
      <c r="G468" s="10"/>
      <c r="H468" s="10">
        <f>IF(AND($I$39=8,$G$39&lt;&gt;"",$Z$39&lt;&gt;"UD"),ABS($X$39),0)</f>
        <v>0</v>
      </c>
      <c r="I468" s="10"/>
      <c r="J468" s="10"/>
      <c r="K468" s="10"/>
      <c r="L468" s="10"/>
      <c r="M468" s="10"/>
      <c r="N468" s="10">
        <f>IF(AND($AO$18=8,$AM$18&lt;&gt;"",$BE$18&lt;&gt;"UD"),ABS($BC$18),0)</f>
        <v>0</v>
      </c>
      <c r="O468" s="10"/>
      <c r="P468" s="10"/>
      <c r="Q468" s="10"/>
      <c r="R468" s="10"/>
      <c r="S468" s="10"/>
      <c r="T468" s="10">
        <f>IF(AND($AO$31=8,$AM$31&lt;&gt;"",$BE$31&lt;&gt;"UD"),ABS($BC$31),0)</f>
        <v>0</v>
      </c>
      <c r="U468" s="10"/>
      <c r="V468" s="77"/>
      <c r="W468" s="77"/>
      <c r="X468" s="77"/>
      <c r="Y468" s="77"/>
      <c r="Z468" s="77"/>
      <c r="AA468" s="77"/>
      <c r="AB468" s="10"/>
      <c r="AC468" s="10">
        <f>IF(AND($I$18=8,$G$18&lt;&gt;"",$Z$18="UD"),ABS($X$18),0)</f>
        <v>0</v>
      </c>
      <c r="AD468" s="10"/>
      <c r="AE468" s="10"/>
      <c r="AF468" s="77"/>
      <c r="AG468" s="10"/>
      <c r="AH468" s="10"/>
      <c r="AI468" s="10">
        <f>IF(AND($I$38=8,$G$38&lt;&gt;"",$Z$38="UD"),ABS($X$38),0)</f>
        <v>0</v>
      </c>
      <c r="AJ468" s="10"/>
      <c r="AK468" s="10"/>
      <c r="AL468" s="10"/>
      <c r="AM468" s="10"/>
      <c r="AN468" s="10">
        <f>IF(AND($AO$17=8,$AM$17&lt;&gt;"",$BE$17="UD"),ABS($BC$17),0)</f>
        <v>0</v>
      </c>
      <c r="AO468" s="10"/>
      <c r="AP468" s="10"/>
      <c r="AQ468" s="10"/>
      <c r="AR468" s="10">
        <f>IF(AND($AO$31=8,$AM$31&lt;&gt;"",$BE$31="UD"),ABS($BC$31),0)</f>
        <v>0</v>
      </c>
      <c r="AS468" s="10"/>
      <c r="AT468" s="84"/>
      <c r="AU468" s="84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88"/>
      <c r="BO468" s="88"/>
      <c r="BP468" s="88"/>
      <c r="BQ468" s="88"/>
      <c r="BR468" s="88"/>
      <c r="BS468" s="88"/>
      <c r="BT468" s="88"/>
      <c r="BU468" s="88"/>
      <c r="BV468" s="88"/>
      <c r="BW468" s="88"/>
      <c r="BX468" s="88"/>
      <c r="BY468" s="88"/>
      <c r="BZ468" s="88"/>
      <c r="CA468" s="88"/>
      <c r="CB468" s="88"/>
      <c r="CC468" s="88"/>
      <c r="CD468" s="88"/>
      <c r="CE468" s="88"/>
      <c r="CF468" s="88"/>
    </row>
    <row r="469" spans="1:84" s="15" customFormat="1" ht="11.25" hidden="1" customHeight="1" x14ac:dyDescent="0.2">
      <c r="A469" s="10">
        <f>IF(AND($I$19=8,$G$19&lt;&gt;"",$Z$19&lt;&gt;"UD"),ABS($X$19),0)</f>
        <v>0</v>
      </c>
      <c r="B469" s="10"/>
      <c r="C469" s="10"/>
      <c r="D469" s="10"/>
      <c r="E469" s="10"/>
      <c r="F469" s="10"/>
      <c r="G469" s="10"/>
      <c r="H469" s="10">
        <f>IF(AND($I$40=8,$G$40&lt;&gt;"",$Z$40&lt;&gt;"UD"),ABS($X$40),0)</f>
        <v>0</v>
      </c>
      <c r="I469" s="10"/>
      <c r="J469" s="10"/>
      <c r="K469" s="10"/>
      <c r="L469" s="10"/>
      <c r="M469" s="10"/>
      <c r="N469" s="10">
        <f>IF(AND($AO$19=8,$AM$19&lt;&gt;"",$BE$19&lt;&gt;"UD"),ABS($BC$19),0)</f>
        <v>0</v>
      </c>
      <c r="O469" s="10"/>
      <c r="P469" s="10"/>
      <c r="Q469" s="10"/>
      <c r="R469" s="10"/>
      <c r="S469" s="10"/>
      <c r="T469" s="10">
        <f>IF(AND($AO$32=8,$AM$32&lt;&gt;"",$BE$32&lt;&gt;"UD"),ABS($BC$32),0)</f>
        <v>0</v>
      </c>
      <c r="U469" s="10"/>
      <c r="V469" s="77"/>
      <c r="W469" s="77"/>
      <c r="X469" s="77"/>
      <c r="Y469" s="77"/>
      <c r="Z469" s="77"/>
      <c r="AA469" s="77"/>
      <c r="AB469" s="10"/>
      <c r="AC469" s="10">
        <f>IF(AND($I$19=8,$G$19&lt;&gt;"",$Z$19="UD"),ABS($X$19),0)</f>
        <v>0</v>
      </c>
      <c r="AD469" s="10"/>
      <c r="AE469" s="10"/>
      <c r="AF469" s="77"/>
      <c r="AG469" s="10"/>
      <c r="AH469" s="10"/>
      <c r="AI469" s="10">
        <f>IF(AND($I$39=8,$G$39&lt;&gt;"",$Z$39="UD"),ABS($X$39),0)</f>
        <v>0</v>
      </c>
      <c r="AJ469" s="10"/>
      <c r="AK469" s="10"/>
      <c r="AL469" s="10"/>
      <c r="AM469" s="10"/>
      <c r="AN469" s="10">
        <f>IF(AND($AO$18=8,$AM$18&lt;&gt;"",$BE$18="UD"),ABS($BC$18),0)</f>
        <v>0</v>
      </c>
      <c r="AO469" s="10"/>
      <c r="AP469" s="10"/>
      <c r="AQ469" s="10"/>
      <c r="AR469" s="10">
        <f>IF(AND($AO$32=8,$AM$32&lt;&gt;"",$BE$32="UD"),ABS($BC$32),0)</f>
        <v>0</v>
      </c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88"/>
      <c r="BO469" s="88"/>
      <c r="BP469" s="88"/>
      <c r="BQ469" s="88"/>
      <c r="BR469" s="88"/>
      <c r="BS469" s="88"/>
      <c r="BT469" s="88"/>
      <c r="BU469" s="88"/>
      <c r="BV469" s="88"/>
      <c r="BW469" s="88"/>
      <c r="BX469" s="88"/>
      <c r="BY469" s="88"/>
      <c r="BZ469" s="88"/>
      <c r="CA469" s="88"/>
      <c r="CB469" s="88"/>
      <c r="CC469" s="88"/>
      <c r="CD469" s="88"/>
      <c r="CE469" s="88"/>
      <c r="CF469" s="88"/>
    </row>
    <row r="470" spans="1:84" s="15" customFormat="1" ht="11.25" hidden="1" customHeight="1" x14ac:dyDescent="0.2">
      <c r="A470" s="10">
        <f>IF(AND($I$20=8,$G$20&lt;&gt;"",$Z$20&lt;&gt;"UD"),ABS($X$20),0)</f>
        <v>0</v>
      </c>
      <c r="B470" s="10"/>
      <c r="C470" s="10"/>
      <c r="D470" s="10"/>
      <c r="E470" s="10"/>
      <c r="F470" s="10"/>
      <c r="G470" s="10"/>
      <c r="H470" s="10">
        <f>IF(AND($I$41=8,$G$41&lt;&gt;"",$Z$41&lt;&gt;"UD"),ABS($X$41),0)</f>
        <v>0</v>
      </c>
      <c r="I470" s="10"/>
      <c r="J470" s="10"/>
      <c r="K470" s="10"/>
      <c r="L470" s="10"/>
      <c r="M470" s="10"/>
      <c r="N470" s="10">
        <f>IF(AND($AO$20=8,$AM$20&lt;&gt;"",$BE$20&lt;&gt;"UD"),ABS($BC$20),0)</f>
        <v>0</v>
      </c>
      <c r="O470" s="10"/>
      <c r="P470" s="10"/>
      <c r="Q470" s="10"/>
      <c r="R470" s="10"/>
      <c r="S470" s="10"/>
      <c r="T470" s="10">
        <f>IF(AND($AO$33=8,$AM$33&lt;&gt;"",$BE$33&lt;&gt;"UD"),ABS($BC$33),0)</f>
        <v>0</v>
      </c>
      <c r="U470" s="10"/>
      <c r="V470" s="77"/>
      <c r="W470" s="77"/>
      <c r="X470" s="77"/>
      <c r="Y470" s="77"/>
      <c r="Z470" s="77"/>
      <c r="AA470" s="77"/>
      <c r="AB470" s="10"/>
      <c r="AC470" s="10">
        <f>IF(AND($I$20=8,$G$20&lt;&gt;"",$Z$20="UD"),ABS($X$20),0)</f>
        <v>0</v>
      </c>
      <c r="AD470" s="10"/>
      <c r="AE470" s="10"/>
      <c r="AF470" s="77"/>
      <c r="AG470" s="10"/>
      <c r="AH470" s="10"/>
      <c r="AI470" s="10">
        <f>IF(AND($I$40=8,$G$40&lt;&gt;"",$Z$40="UD"),ABS($X$40),0)</f>
        <v>0</v>
      </c>
      <c r="AJ470" s="10"/>
      <c r="AK470" s="10"/>
      <c r="AL470" s="10"/>
      <c r="AM470" s="10"/>
      <c r="AN470" s="10">
        <f>IF(AND($AO$19=8,$AM$19&lt;&gt;"",$BE$19="UD"),ABS($BC$19),0)</f>
        <v>0</v>
      </c>
      <c r="AO470" s="10"/>
      <c r="AP470" s="10"/>
      <c r="AQ470" s="10"/>
      <c r="AR470" s="10">
        <f>IF(AND($AO$33=8,$AM$33&lt;&gt;"",$BE$33="UD"),ABS($BC$33),0)</f>
        <v>0</v>
      </c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88"/>
      <c r="BO470" s="88"/>
      <c r="BP470" s="88"/>
      <c r="BQ470" s="88"/>
      <c r="BR470" s="88"/>
      <c r="BS470" s="88"/>
      <c r="BT470" s="88"/>
      <c r="BU470" s="88"/>
      <c r="BV470" s="88"/>
      <c r="BW470" s="88"/>
      <c r="BX470" s="88"/>
      <c r="BY470" s="88"/>
      <c r="BZ470" s="88"/>
      <c r="CA470" s="88"/>
      <c r="CB470" s="88"/>
      <c r="CC470" s="88"/>
      <c r="CD470" s="88"/>
      <c r="CE470" s="88"/>
      <c r="CF470" s="88"/>
    </row>
    <row r="471" spans="1:84" s="15" customFormat="1" ht="11.25" hidden="1" customHeight="1" x14ac:dyDescent="0.2">
      <c r="A471" s="10">
        <f>IF(AND($I$21=8,$G$21&lt;&gt;"",$Z$21&lt;&gt;"UD"),ABS($X$21),0)</f>
        <v>0</v>
      </c>
      <c r="B471" s="10"/>
      <c r="C471" s="10"/>
      <c r="D471" s="10"/>
      <c r="E471" s="10"/>
      <c r="F471" s="10"/>
      <c r="G471" s="10"/>
      <c r="H471" s="10">
        <f>IF(AND($I$42=8,$G$42&lt;&gt;"",$Z$42&lt;&gt;"UD"),ABS($X$42),0)</f>
        <v>0</v>
      </c>
      <c r="I471" s="10"/>
      <c r="J471" s="10"/>
      <c r="K471" s="10"/>
      <c r="L471" s="10"/>
      <c r="M471" s="10"/>
      <c r="N471" s="10">
        <f>IF(AND($AO$21=8,$AM$21&lt;&gt;"",$BE$21&lt;&gt;"UD"),ABS($BC$21),0)</f>
        <v>0</v>
      </c>
      <c r="O471" s="10"/>
      <c r="P471" s="10"/>
      <c r="Q471" s="10"/>
      <c r="R471" s="10"/>
      <c r="S471" s="10"/>
      <c r="T471" s="10">
        <f>IF(AND($AO$34=8,$AM$34&lt;&gt;"",$BE$34&lt;&gt;"UD"),ABS($BC$34),0)</f>
        <v>0</v>
      </c>
      <c r="U471" s="10"/>
      <c r="V471" s="77"/>
      <c r="W471" s="77"/>
      <c r="X471" s="77"/>
      <c r="Y471" s="77"/>
      <c r="Z471" s="77"/>
      <c r="AA471" s="77"/>
      <c r="AB471" s="10"/>
      <c r="AC471" s="10">
        <f>IF(AND($I$21=8,$G$21&lt;&gt;"",$Z$21="UD"),ABS($X$21),0)</f>
        <v>0</v>
      </c>
      <c r="AD471" s="10"/>
      <c r="AE471" s="10"/>
      <c r="AF471" s="77"/>
      <c r="AG471" s="10"/>
      <c r="AH471" s="10"/>
      <c r="AI471" s="10">
        <f>IF(AND($I$41=8,$G$41&lt;&gt;"",$Z$41="UD"),ABS($X$41),0)</f>
        <v>0</v>
      </c>
      <c r="AJ471" s="10"/>
      <c r="AK471" s="10"/>
      <c r="AL471" s="10"/>
      <c r="AM471" s="10"/>
      <c r="AN471" s="10">
        <f>IF(AND($AO$20=8,$AM$20&lt;&gt;"",$BE$20="UD"),ABS($BC$20),0)</f>
        <v>0</v>
      </c>
      <c r="AO471" s="10"/>
      <c r="AP471" s="10"/>
      <c r="AQ471" s="10"/>
      <c r="AR471" s="10">
        <f>IF(AND($AO$34=8,$AM$34&lt;&gt;"",$BE$34="UD"),ABS($BC$34),0)</f>
        <v>0</v>
      </c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88"/>
      <c r="BO471" s="88"/>
      <c r="BP471" s="88"/>
      <c r="BQ471" s="88"/>
      <c r="BR471" s="88"/>
      <c r="BS471" s="88"/>
      <c r="BT471" s="88"/>
      <c r="BU471" s="88"/>
      <c r="BV471" s="88"/>
      <c r="BW471" s="88"/>
      <c r="BX471" s="88"/>
      <c r="BY471" s="88"/>
      <c r="BZ471" s="88"/>
      <c r="CA471" s="88"/>
      <c r="CB471" s="88"/>
      <c r="CC471" s="88"/>
      <c r="CD471" s="88"/>
      <c r="CE471" s="88"/>
      <c r="CF471" s="88"/>
    </row>
    <row r="472" spans="1:84" s="15" customFormat="1" ht="11.25" hidden="1" customHeight="1" x14ac:dyDescent="0.2">
      <c r="A472" s="10">
        <f>IF(AND($I$22=8,$G$22&lt;&gt;"",$Z$22&lt;&gt;"UD"),ABS($X$22),0)</f>
        <v>0</v>
      </c>
      <c r="B472" s="10"/>
      <c r="C472" s="10"/>
      <c r="D472" s="10"/>
      <c r="E472" s="10"/>
      <c r="F472" s="10"/>
      <c r="G472" s="10"/>
      <c r="H472" s="10">
        <f>IF(AND($I$43=8,$G$43&lt;&gt;"",$Z$43&lt;&gt;"UD"),ABS($X$43),0)</f>
        <v>0</v>
      </c>
      <c r="I472" s="10"/>
      <c r="J472" s="10"/>
      <c r="K472" s="10"/>
      <c r="L472" s="10"/>
      <c r="M472" s="10"/>
      <c r="N472" s="10">
        <f>IF(AND($AO$22=8,$AM$22&lt;&gt;"",$BE$22&lt;&gt;"UD"),ABS($BC$22),0)</f>
        <v>0</v>
      </c>
      <c r="O472" s="10"/>
      <c r="P472" s="10"/>
      <c r="Q472" s="10"/>
      <c r="R472" s="10"/>
      <c r="S472" s="10"/>
      <c r="T472" s="10">
        <f>IF(AND($AO$35=8,$AM$35&lt;&gt;"",$BE$35&lt;&gt;"UD"),ABS($BC$35),0)</f>
        <v>0</v>
      </c>
      <c r="U472" s="10"/>
      <c r="V472" s="77"/>
      <c r="W472" s="77"/>
      <c r="X472" s="77"/>
      <c r="Y472" s="77"/>
      <c r="Z472" s="77"/>
      <c r="AA472" s="77"/>
      <c r="AB472" s="10"/>
      <c r="AC472" s="10">
        <f>IF(AND($I$22=8,$G$22&lt;&gt;"",$Z$22="UD"),ABS($X$22),0)</f>
        <v>0</v>
      </c>
      <c r="AD472" s="10"/>
      <c r="AE472" s="10"/>
      <c r="AF472" s="77"/>
      <c r="AG472" s="10"/>
      <c r="AH472" s="10"/>
      <c r="AI472" s="10">
        <f>IF(AND($I$42=8,$G$42&lt;&gt;"",$Z$42="UD"),ABS($X$42),0)</f>
        <v>0</v>
      </c>
      <c r="AJ472" s="10"/>
      <c r="AK472" s="10"/>
      <c r="AL472" s="10"/>
      <c r="AM472" s="10"/>
      <c r="AN472" s="10">
        <f>IF(AND($AO$21=8,$AM$21&lt;&gt;"",$BE$21="UD"),ABS($BC$21),0)</f>
        <v>0</v>
      </c>
      <c r="AO472" s="10"/>
      <c r="AP472" s="10"/>
      <c r="AQ472" s="10"/>
      <c r="AR472" s="10">
        <f>IF(AND($AO$35=8,$AM$35&lt;&gt;"",$BE$35="UD"),ABS($BC$35),0)</f>
        <v>0</v>
      </c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88"/>
      <c r="BO472" s="88"/>
      <c r="BP472" s="88"/>
      <c r="BQ472" s="88"/>
      <c r="BR472" s="88"/>
      <c r="BS472" s="88"/>
      <c r="BT472" s="88"/>
      <c r="BU472" s="88"/>
      <c r="BV472" s="88"/>
      <c r="BW472" s="88"/>
      <c r="BX472" s="88"/>
      <c r="BY472" s="88"/>
      <c r="BZ472" s="88"/>
      <c r="CA472" s="88"/>
      <c r="CB472" s="88"/>
      <c r="CC472" s="88"/>
      <c r="CD472" s="88"/>
      <c r="CE472" s="88"/>
      <c r="CF472" s="88"/>
    </row>
    <row r="473" spans="1:84" s="15" customFormat="1" ht="11.25" hidden="1" customHeight="1" x14ac:dyDescent="0.2">
      <c r="A473" s="10">
        <f>IF(AND($I$23=8,$G$23&lt;&gt;"",$Z$23&lt;&gt;"UD"),ABS($X$23),0)</f>
        <v>0</v>
      </c>
      <c r="B473" s="10"/>
      <c r="C473" s="10"/>
      <c r="D473" s="10"/>
      <c r="E473" s="10"/>
      <c r="F473" s="10"/>
      <c r="G473" s="10"/>
      <c r="H473" s="10">
        <f>IF(AND($I$44=8,$G$44&lt;&gt;"",$Z$44&lt;&gt;"UD"),ABS($X$44),0)</f>
        <v>0</v>
      </c>
      <c r="I473" s="10"/>
      <c r="J473" s="10"/>
      <c r="K473" s="10"/>
      <c r="L473" s="10"/>
      <c r="M473" s="10"/>
      <c r="N473" s="10">
        <f>IF(AND($AO$23=8,$AM$23&lt;&gt;"",$BE$23&lt;&gt;"UD"),ABS($BC$23),0)</f>
        <v>0</v>
      </c>
      <c r="O473" s="10"/>
      <c r="P473" s="10"/>
      <c r="Q473" s="10"/>
      <c r="R473" s="10"/>
      <c r="S473" s="10"/>
      <c r="T473" s="10">
        <f>IF(AND($AO$36=8,$AM$36&lt;&gt;"",$BE$36&lt;&gt;"UD"),ABS($BC$36),0)</f>
        <v>0</v>
      </c>
      <c r="U473" s="10"/>
      <c r="V473" s="77"/>
      <c r="W473" s="77"/>
      <c r="X473" s="77"/>
      <c r="Y473" s="77"/>
      <c r="Z473" s="77"/>
      <c r="AA473" s="77"/>
      <c r="AB473" s="10"/>
      <c r="AC473" s="10">
        <f>IF(AND($I$23=8,$G$23&lt;&gt;"",$Z$23="UD"),ABS($X$23),0)</f>
        <v>0</v>
      </c>
      <c r="AD473" s="10"/>
      <c r="AE473" s="10"/>
      <c r="AF473" s="77"/>
      <c r="AG473" s="10"/>
      <c r="AH473" s="10"/>
      <c r="AI473" s="10">
        <f>IF(AND($I$43=8,$G$43&lt;&gt;"",$Z$43="UD"),ABS($X$43),0)</f>
        <v>0</v>
      </c>
      <c r="AJ473" s="10"/>
      <c r="AK473" s="10"/>
      <c r="AL473" s="10"/>
      <c r="AM473" s="10"/>
      <c r="AN473" s="10">
        <f>IF(AND($AO$22=8,$AM$22&lt;&gt;"",$BE$22="UD"),ABS($BC$22),0)</f>
        <v>0</v>
      </c>
      <c r="AO473" s="10"/>
      <c r="AP473" s="10"/>
      <c r="AQ473" s="10"/>
      <c r="AR473" s="10">
        <f>IF(AND($AO$36=8,$AM$36&lt;&gt;"",$BE$36="UD"),ABS($BC$36),0)</f>
        <v>0</v>
      </c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88"/>
      <c r="BO473" s="88"/>
      <c r="BP473" s="88"/>
      <c r="BQ473" s="88"/>
      <c r="BR473" s="88"/>
      <c r="BS473" s="88"/>
      <c r="BT473" s="88"/>
      <c r="BU473" s="88"/>
      <c r="BV473" s="88"/>
      <c r="BW473" s="88"/>
      <c r="BX473" s="88"/>
      <c r="BY473" s="88"/>
      <c r="BZ473" s="88"/>
      <c r="CA473" s="88"/>
      <c r="CB473" s="88"/>
      <c r="CC473" s="88"/>
      <c r="CD473" s="88"/>
      <c r="CE473" s="88"/>
      <c r="CF473" s="88"/>
    </row>
    <row r="474" spans="1:84" s="15" customFormat="1" ht="11.25" hidden="1" customHeight="1" x14ac:dyDescent="0.2">
      <c r="A474" s="10">
        <f>IF(AND($I$24=8,$G$24&lt;&gt;"",$Z$24&lt;&gt;"UD"),ABS($X$24),0)</f>
        <v>0</v>
      </c>
      <c r="B474" s="10"/>
      <c r="C474" s="10"/>
      <c r="D474" s="10"/>
      <c r="E474" s="10"/>
      <c r="F474" s="10"/>
      <c r="G474" s="10"/>
      <c r="H474" s="10">
        <f>IF(AND($I$45=8,$G$45&lt;&gt;"",$Z$45&lt;&gt;"UD"),ABS($X$45),0)</f>
        <v>0</v>
      </c>
      <c r="I474" s="10"/>
      <c r="J474" s="10"/>
      <c r="K474" s="10"/>
      <c r="L474" s="10"/>
      <c r="M474" s="10"/>
      <c r="N474" s="10">
        <f>IF(AND($AO$24=8,$AM$24&lt;&gt;"",$BE$24&lt;&gt;"UD"),ABS($BC$24),0)</f>
        <v>0</v>
      </c>
      <c r="O474" s="10"/>
      <c r="P474" s="10"/>
      <c r="Q474" s="10"/>
      <c r="R474" s="10"/>
      <c r="S474" s="10"/>
      <c r="T474" s="10">
        <f>IF(AND($AO$37=8,$AM$37&lt;&gt;"",$BE$37&lt;&gt;"UD"),ABS($BC$37),0)</f>
        <v>0</v>
      </c>
      <c r="U474" s="10"/>
      <c r="V474" s="77"/>
      <c r="W474" s="77"/>
      <c r="X474" s="77"/>
      <c r="Y474" s="77"/>
      <c r="Z474" s="77"/>
      <c r="AA474" s="77"/>
      <c r="AB474" s="10"/>
      <c r="AC474" s="10">
        <f>IF(AND($I$24=8,$G$24&lt;&gt;"",$Z$24="UD"),ABS($X$24),0)</f>
        <v>0</v>
      </c>
      <c r="AD474" s="10"/>
      <c r="AE474" s="10"/>
      <c r="AF474" s="77"/>
      <c r="AG474" s="10"/>
      <c r="AH474" s="10"/>
      <c r="AI474" s="10">
        <f>IF(AND($I$44=8,$G$44&lt;&gt;"",$Z$44="UD"),ABS($X$44),0)</f>
        <v>0</v>
      </c>
      <c r="AJ474" s="10"/>
      <c r="AK474" s="10"/>
      <c r="AL474" s="10"/>
      <c r="AM474" s="10"/>
      <c r="AN474" s="10">
        <f>IF(AND($AO$23=8,$AM$23&lt;&gt;"",$BE$23="UD"),ABS($BC$23),0)</f>
        <v>0</v>
      </c>
      <c r="AO474" s="10"/>
      <c r="AP474" s="10"/>
      <c r="AQ474" s="10"/>
      <c r="AR474" s="10">
        <f>IF(AND($AO$37=8,$AM$37&lt;&gt;"",$BE$37="UD"),ABS($BC$37),0)</f>
        <v>0</v>
      </c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88"/>
      <c r="BO474" s="88"/>
      <c r="BP474" s="88"/>
      <c r="BQ474" s="88"/>
      <c r="BR474" s="88"/>
      <c r="BS474" s="88"/>
      <c r="BT474" s="88"/>
      <c r="BU474" s="88"/>
      <c r="BV474" s="88"/>
      <c r="BW474" s="88"/>
      <c r="BX474" s="88"/>
      <c r="BY474" s="88"/>
      <c r="BZ474" s="88"/>
      <c r="CA474" s="88"/>
      <c r="CB474" s="88"/>
      <c r="CC474" s="88"/>
      <c r="CD474" s="88"/>
      <c r="CE474" s="88"/>
      <c r="CF474" s="88"/>
    </row>
    <row r="475" spans="1:84" s="15" customFormat="1" ht="11.25" hidden="1" customHeight="1" x14ac:dyDescent="0.2">
      <c r="A475" s="10">
        <f>IF(AND($I$25=8,$G$25&lt;&gt;"",$Z$25&lt;&gt;"UD"),ABS($X$25),0)</f>
        <v>0</v>
      </c>
      <c r="B475" s="10"/>
      <c r="C475" s="10"/>
      <c r="D475" s="10"/>
      <c r="E475" s="10"/>
      <c r="F475" s="10"/>
      <c r="G475" s="10"/>
      <c r="H475" s="10">
        <f>IF(AND($I$46=8,$G$46&lt;&gt;"",$Z$46&lt;&gt;"UD"),ABS($X$46),0)</f>
        <v>0</v>
      </c>
      <c r="I475" s="10"/>
      <c r="J475" s="10"/>
      <c r="K475" s="10"/>
      <c r="L475" s="10"/>
      <c r="M475" s="10"/>
      <c r="N475" s="10">
        <f>IF(AND($AO$25=8,$AM$25&lt;&gt;"",$BE$25&lt;&gt;"UD"),ABS($BC$25),0)</f>
        <v>0</v>
      </c>
      <c r="O475" s="10"/>
      <c r="P475" s="10"/>
      <c r="Q475" s="10"/>
      <c r="R475" s="10"/>
      <c r="S475" s="10"/>
      <c r="T475" s="10">
        <f>IF(AND($AO$38=8,$AM$38&lt;&gt;"",$BE$38&lt;&gt;"UD"),ABS($BC$38),0)</f>
        <v>0</v>
      </c>
      <c r="U475" s="10"/>
      <c r="V475" s="77"/>
      <c r="W475" s="77"/>
      <c r="X475" s="77"/>
      <c r="Y475" s="77"/>
      <c r="Z475" s="77"/>
      <c r="AA475" s="77"/>
      <c r="AB475" s="10"/>
      <c r="AC475" s="10">
        <f>IF(AND($I$25=8,$G$25&lt;&gt;"",$Z$25="UD"),ABS($X$25),0)</f>
        <v>0</v>
      </c>
      <c r="AD475" s="10"/>
      <c r="AE475" s="10"/>
      <c r="AF475" s="77"/>
      <c r="AG475" s="10"/>
      <c r="AH475" s="10"/>
      <c r="AI475" s="10">
        <f>IF(AND($I$45=8,$G$45&lt;&gt;"",$Z$45="UD"),ABS($X$45),0)</f>
        <v>0</v>
      </c>
      <c r="AJ475" s="10"/>
      <c r="AK475" s="10"/>
      <c r="AL475" s="10"/>
      <c r="AM475" s="10"/>
      <c r="AN475" s="10">
        <f>IF(AND($AO$24=8,$AM$24&lt;&gt;"",$BE$24="UD"),ABS($BC$24),0)</f>
        <v>0</v>
      </c>
      <c r="AO475" s="10"/>
      <c r="AP475" s="10"/>
      <c r="AQ475" s="10"/>
      <c r="AR475" s="10">
        <f>IF(AND($AO$38=8,$AM$38&lt;&gt;"",$BE$38="UD"),ABS($BC$38),0)</f>
        <v>0</v>
      </c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88"/>
      <c r="BO475" s="88"/>
      <c r="BP475" s="88"/>
      <c r="BQ475" s="88"/>
      <c r="BR475" s="88"/>
      <c r="BS475" s="88"/>
      <c r="BT475" s="88"/>
      <c r="BU475" s="88"/>
      <c r="BV475" s="88"/>
      <c r="BW475" s="88"/>
      <c r="BX475" s="88"/>
      <c r="BY475" s="88"/>
      <c r="BZ475" s="88"/>
      <c r="CA475" s="88"/>
      <c r="CB475" s="88"/>
      <c r="CC475" s="88"/>
      <c r="CD475" s="88"/>
      <c r="CE475" s="88"/>
      <c r="CF475" s="88"/>
    </row>
    <row r="476" spans="1:84" s="15" customFormat="1" ht="11.25" hidden="1" customHeight="1" x14ac:dyDescent="0.2">
      <c r="A476" s="10">
        <f>IF(AND($I$26=8,$G$26&lt;&gt;"",$Z$26&lt;&gt;"UD"),ABS($X$26),0)</f>
        <v>0</v>
      </c>
      <c r="B476" s="10"/>
      <c r="C476" s="10"/>
      <c r="D476" s="10"/>
      <c r="E476" s="10"/>
      <c r="F476" s="10"/>
      <c r="G476" s="10"/>
      <c r="H476" s="10">
        <f>IF(AND($I$47=8,$G$47&lt;&gt;"",$Z$47&lt;&gt;"UD"),ABS($X$47),0)</f>
        <v>0</v>
      </c>
      <c r="I476" s="10"/>
      <c r="J476" s="10"/>
      <c r="K476" s="10"/>
      <c r="L476" s="10"/>
      <c r="M476" s="10"/>
      <c r="N476" s="79">
        <f>ROUNDDOWN(SUM(N465:N475),0)</f>
        <v>0</v>
      </c>
      <c r="O476" s="79" t="s">
        <v>130</v>
      </c>
      <c r="P476" s="10"/>
      <c r="Q476" s="10"/>
      <c r="R476" s="10"/>
      <c r="S476" s="10"/>
      <c r="T476" s="79">
        <f>SUM(T466:T475)</f>
        <v>0</v>
      </c>
      <c r="U476" s="79" t="s">
        <v>130</v>
      </c>
      <c r="V476" s="77"/>
      <c r="W476" s="77"/>
      <c r="X476" s="77"/>
      <c r="Y476" s="77"/>
      <c r="Z476" s="77"/>
      <c r="AA476" s="77"/>
      <c r="AB476" s="10"/>
      <c r="AC476" s="10">
        <f>IF(AND($I$26=8,$G$26&lt;&gt;"",$Z$26="UD"),ABS($X$26),0)</f>
        <v>0</v>
      </c>
      <c r="AD476" s="10"/>
      <c r="AE476" s="10"/>
      <c r="AF476" s="77"/>
      <c r="AG476" s="10"/>
      <c r="AH476" s="10"/>
      <c r="AI476" s="10">
        <f>IF(AND($I$46=8,$G$46&lt;&gt;"",$Z$46="UD"),ABS($X$46),0)</f>
        <v>0</v>
      </c>
      <c r="AJ476" s="10"/>
      <c r="AK476" s="79"/>
      <c r="AL476" s="10"/>
      <c r="AM476" s="10"/>
      <c r="AN476" s="10">
        <f>IF(AND($AO$25=8,$AM$25&lt;&gt;"",$BE$25="UD"),ABS($BC$25),0)</f>
        <v>0</v>
      </c>
      <c r="AO476" s="10"/>
      <c r="AP476" s="10"/>
      <c r="AQ476" s="10"/>
      <c r="AR476" s="79">
        <f>SUM(AR466:AR475)</f>
        <v>0</v>
      </c>
      <c r="AS476" s="79" t="s">
        <v>130</v>
      </c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88"/>
      <c r="BO476" s="88"/>
      <c r="BP476" s="88"/>
      <c r="BQ476" s="88"/>
      <c r="BR476" s="88"/>
      <c r="BS476" s="88"/>
      <c r="BT476" s="88"/>
      <c r="BU476" s="88"/>
      <c r="BV476" s="88"/>
      <c r="BW476" s="88"/>
      <c r="BX476" s="88"/>
      <c r="BY476" s="88"/>
      <c r="BZ476" s="88"/>
      <c r="CA476" s="88"/>
      <c r="CB476" s="88"/>
      <c r="CC476" s="88"/>
      <c r="CD476" s="88"/>
      <c r="CE476" s="88"/>
      <c r="CF476" s="88"/>
    </row>
    <row r="477" spans="1:84" s="15" customFormat="1" ht="11.25" hidden="1" customHeight="1" x14ac:dyDescent="0.2">
      <c r="A477" s="10">
        <f>IF(AND($I$27=8,$G$27&lt;&gt;"",$Z$27&lt;&gt;"UD"),ABS($X$27),0)</f>
        <v>0</v>
      </c>
      <c r="B477" s="10"/>
      <c r="C477" s="10"/>
      <c r="D477" s="10"/>
      <c r="E477" s="10"/>
      <c r="F477" s="10"/>
      <c r="G477" s="10"/>
      <c r="H477" s="79">
        <f>SUM(H465:H476)</f>
        <v>0</v>
      </c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77"/>
      <c r="X477" s="77"/>
      <c r="Y477" s="77"/>
      <c r="Z477" s="77"/>
      <c r="AA477" s="77"/>
      <c r="AB477" s="10"/>
      <c r="AC477" s="10">
        <f>IF(AND($I$27=8,$G$27&lt;&gt;"",$Z$27="UD"),ABS($X$27),0)</f>
        <v>0</v>
      </c>
      <c r="AD477" s="10"/>
      <c r="AE477" s="10"/>
      <c r="AF477" s="77"/>
      <c r="AG477" s="10"/>
      <c r="AH477" s="10"/>
      <c r="AI477" s="10">
        <f>IF(AND($I$47=8,$G$47&lt;&gt;"",$Z$47="UD"),ABS($X$47),0)</f>
        <v>0</v>
      </c>
      <c r="AJ477" s="10"/>
      <c r="AK477" s="10"/>
      <c r="AL477" s="10"/>
      <c r="AM477" s="10"/>
      <c r="AN477" s="79">
        <f>SUM(AN466:AN476)</f>
        <v>0</v>
      </c>
      <c r="AO477" s="79" t="s">
        <v>130</v>
      </c>
      <c r="AP477" s="79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88"/>
      <c r="BO477" s="88"/>
      <c r="BP477" s="88"/>
      <c r="BQ477" s="88"/>
      <c r="BR477" s="88"/>
      <c r="BS477" s="88"/>
      <c r="BT477" s="88"/>
      <c r="BU477" s="88"/>
      <c r="BV477" s="88"/>
      <c r="BW477" s="88"/>
      <c r="BX477" s="88"/>
      <c r="BY477" s="88"/>
      <c r="BZ477" s="88"/>
      <c r="CA477" s="88"/>
      <c r="CB477" s="88"/>
      <c r="CC477" s="88"/>
      <c r="CD477" s="88"/>
      <c r="CE477" s="88"/>
      <c r="CF477" s="88"/>
    </row>
    <row r="478" spans="1:84" s="15" customFormat="1" ht="11.25" hidden="1" customHeight="1" x14ac:dyDescent="0.2">
      <c r="A478" s="10">
        <f>IF(AND($I$28=8,$G$28&lt;&gt;"",$Z$28&lt;&gt;"UD"),ABS($X$28),0)</f>
        <v>0</v>
      </c>
      <c r="B478" s="10"/>
      <c r="C478" s="10"/>
      <c r="D478" s="10"/>
      <c r="E478" s="10"/>
      <c r="F478" s="10"/>
      <c r="G478" s="10"/>
      <c r="H478" s="10"/>
      <c r="I478" s="79" t="s">
        <v>130</v>
      </c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77"/>
      <c r="W478" s="77"/>
      <c r="X478" s="77"/>
      <c r="Y478" s="77"/>
      <c r="Z478" s="77"/>
      <c r="AA478" s="77"/>
      <c r="AB478" s="10"/>
      <c r="AC478" s="10">
        <f>IF(AND($I$28=8,$G$28&lt;&gt;"",$Z$28="UD"),ABS($X$28),0)</f>
        <v>0</v>
      </c>
      <c r="AD478" s="10"/>
      <c r="AE478" s="10"/>
      <c r="AF478" s="77"/>
      <c r="AG478" s="10"/>
      <c r="AH478" s="10"/>
      <c r="AI478" s="79">
        <f>SUM(AI466:AI477)</f>
        <v>0</v>
      </c>
      <c r="AJ478" s="79" t="s">
        <v>130</v>
      </c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88"/>
      <c r="BO478" s="88"/>
      <c r="BP478" s="88"/>
      <c r="BQ478" s="88"/>
      <c r="BR478" s="88"/>
      <c r="BS478" s="88"/>
      <c r="BT478" s="88"/>
      <c r="BU478" s="88"/>
      <c r="BV478" s="88"/>
      <c r="BW478" s="88"/>
      <c r="BX478" s="88"/>
      <c r="BY478" s="88"/>
      <c r="BZ478" s="88"/>
      <c r="CA478" s="88"/>
      <c r="CB478" s="88"/>
      <c r="CC478" s="88"/>
      <c r="CD478" s="88"/>
      <c r="CE478" s="88"/>
      <c r="CF478" s="88"/>
    </row>
    <row r="479" spans="1:84" s="15" customFormat="1" ht="11.25" hidden="1" customHeight="1" x14ac:dyDescent="0.2">
      <c r="A479" s="10">
        <f>IF(AND($I$29=8,$G$29&lt;&gt;"",$Z$29&lt;&gt;"UD"),ABS($X$29),0)</f>
        <v>0</v>
      </c>
      <c r="B479" s="84"/>
      <c r="C479" s="84"/>
      <c r="D479" s="84"/>
      <c r="E479" s="84"/>
      <c r="F479" s="84"/>
      <c r="G479" s="84"/>
      <c r="H479" s="84"/>
      <c r="I479" s="10"/>
      <c r="J479" s="10"/>
      <c r="K479" s="10"/>
      <c r="L479" s="10"/>
      <c r="M479" s="84"/>
      <c r="N479" s="84"/>
      <c r="O479" s="84"/>
      <c r="P479" s="84"/>
      <c r="Q479" s="84"/>
      <c r="R479" s="10"/>
      <c r="S479" s="10"/>
      <c r="T479" s="10"/>
      <c r="U479" s="10"/>
      <c r="V479" s="77"/>
      <c r="W479" s="77"/>
      <c r="X479" s="77"/>
      <c r="Y479" s="77"/>
      <c r="Z479" s="77"/>
      <c r="AA479" s="77"/>
      <c r="AB479" s="10"/>
      <c r="AC479" s="10">
        <f>IF(AND($I$29=8,$G$29&lt;&gt;"",$Z$29="UD"),ABS($X$29),0)</f>
        <v>0</v>
      </c>
      <c r="AD479" s="10"/>
      <c r="AE479" s="10"/>
      <c r="AF479" s="77"/>
      <c r="AG479" s="10"/>
      <c r="AH479" s="10"/>
      <c r="AI479" s="10"/>
      <c r="AJ479" s="49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84"/>
      <c r="BH479" s="84"/>
      <c r="BI479" s="10"/>
      <c r="BJ479" s="10"/>
      <c r="BK479" s="10"/>
      <c r="BL479" s="10"/>
      <c r="BM479" s="10"/>
      <c r="BN479" s="87"/>
      <c r="BO479" s="88"/>
      <c r="BP479" s="88"/>
      <c r="BQ479" s="88"/>
      <c r="BR479" s="88"/>
      <c r="BS479" s="88"/>
      <c r="BT479" s="88"/>
      <c r="BU479" s="88"/>
      <c r="BV479" s="88"/>
      <c r="BW479" s="88"/>
      <c r="BX479" s="88"/>
      <c r="BY479" s="88"/>
      <c r="BZ479" s="88"/>
      <c r="CA479" s="88"/>
      <c r="CB479" s="88"/>
      <c r="CC479" s="88"/>
      <c r="CD479" s="88"/>
      <c r="CE479" s="88"/>
      <c r="CF479" s="88"/>
    </row>
    <row r="480" spans="1:84" s="15" customFormat="1" ht="11.25" hidden="1" customHeight="1" x14ac:dyDescent="0.2">
      <c r="A480" s="84">
        <f>IF(AND($I$30=8,$G$30&lt;&gt;"",$Z$30&lt;&gt;"UD"),ABS($X$30),0)</f>
        <v>0</v>
      </c>
      <c r="B480" s="84"/>
      <c r="C480" s="84"/>
      <c r="D480" s="84"/>
      <c r="E480" s="84"/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  <c r="S480" s="84"/>
      <c r="T480" s="84"/>
      <c r="U480" s="84"/>
      <c r="V480" s="89"/>
      <c r="W480" s="89"/>
      <c r="X480" s="89"/>
      <c r="Y480" s="89"/>
      <c r="Z480" s="89"/>
      <c r="AA480" s="89"/>
      <c r="AB480" s="84"/>
      <c r="AC480" s="84">
        <f>IF(AND($I$30=8,$G$30&lt;&gt;"",$Z$30="UD"),ABS($X$30),0)</f>
        <v>0</v>
      </c>
      <c r="AD480" s="84"/>
      <c r="AE480" s="84"/>
      <c r="AF480" s="89"/>
      <c r="AG480" s="84"/>
      <c r="AH480" s="84"/>
      <c r="AI480" s="84"/>
      <c r="AJ480" s="90"/>
      <c r="AK480" s="84"/>
      <c r="AL480" s="84"/>
      <c r="AM480" s="84"/>
      <c r="AN480" s="84"/>
      <c r="AO480" s="84"/>
      <c r="AP480" s="84"/>
      <c r="AQ480" s="84"/>
      <c r="AR480" s="84"/>
      <c r="AS480" s="84"/>
      <c r="AT480" s="84"/>
      <c r="AU480" s="84"/>
      <c r="AV480" s="84"/>
      <c r="AW480" s="84"/>
      <c r="AX480" s="84"/>
      <c r="AY480" s="84"/>
      <c r="AZ480" s="84"/>
      <c r="BA480" s="84"/>
      <c r="BB480" s="84"/>
      <c r="BC480" s="84"/>
      <c r="BD480" s="84"/>
      <c r="BE480" s="84"/>
      <c r="BF480" s="84"/>
      <c r="BG480" s="84"/>
      <c r="BH480" s="84"/>
      <c r="BI480" s="84"/>
      <c r="BJ480" s="84"/>
      <c r="BK480" s="84"/>
      <c r="BL480" s="84"/>
      <c r="BM480" s="84"/>
      <c r="BN480" s="88"/>
      <c r="BO480" s="88"/>
      <c r="BP480" s="88"/>
      <c r="BQ480" s="88"/>
      <c r="BR480" s="88"/>
      <c r="BS480" s="88"/>
      <c r="BT480" s="88"/>
      <c r="BU480" s="88"/>
      <c r="BV480" s="88"/>
      <c r="BW480" s="88"/>
      <c r="BX480" s="88"/>
      <c r="BY480" s="88"/>
      <c r="BZ480" s="88"/>
      <c r="CA480" s="88"/>
      <c r="CB480" s="88"/>
      <c r="CC480" s="88"/>
      <c r="CD480" s="88"/>
      <c r="CE480" s="88"/>
      <c r="CF480" s="88"/>
    </row>
    <row r="481" spans="1:84" s="15" customFormat="1" ht="11.25" hidden="1" customHeight="1" x14ac:dyDescent="0.2">
      <c r="A481" s="84">
        <f>IF(AND($I$31=8,$G$31&lt;&gt;"",$Z$31&lt;&gt;"UD"),ABS($X$31),0)</f>
        <v>0</v>
      </c>
      <c r="C481" s="84"/>
      <c r="D481" s="84"/>
      <c r="E481" s="84"/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  <c r="S481" s="84"/>
      <c r="T481" s="84"/>
      <c r="U481" s="84"/>
      <c r="V481" s="89"/>
      <c r="W481" s="89"/>
      <c r="X481" s="89"/>
      <c r="Y481" s="89"/>
      <c r="Z481" s="89"/>
      <c r="AA481" s="89"/>
      <c r="AB481" s="84"/>
      <c r="AC481" s="84">
        <f>IF(AND($I$31=8,$G$31&lt;&gt;"",$Z$31="UD"),ABS($X$31),0)</f>
        <v>0</v>
      </c>
      <c r="AD481" s="84"/>
      <c r="AE481" s="84"/>
      <c r="AF481" s="89"/>
      <c r="AG481" s="84"/>
      <c r="AH481" s="84"/>
      <c r="AI481" s="84"/>
      <c r="AJ481" s="90"/>
      <c r="AK481" s="84"/>
      <c r="AL481" s="84"/>
      <c r="AM481" s="84"/>
      <c r="AN481" s="84"/>
      <c r="AO481" s="84"/>
      <c r="AP481" s="84"/>
      <c r="AQ481" s="84"/>
      <c r="AR481" s="84"/>
      <c r="AS481" s="84"/>
      <c r="AT481" s="84"/>
      <c r="AU481" s="84"/>
      <c r="AV481" s="84"/>
      <c r="AW481" s="84"/>
      <c r="AX481" s="84"/>
      <c r="AY481" s="84"/>
      <c r="AZ481" s="84"/>
      <c r="BA481" s="84"/>
      <c r="BB481" s="84"/>
      <c r="BC481" s="84"/>
      <c r="BD481" s="84"/>
      <c r="BE481" s="84"/>
      <c r="BF481" s="84"/>
      <c r="BG481" s="84"/>
      <c r="BH481" s="84"/>
      <c r="BI481" s="84"/>
      <c r="BJ481" s="84"/>
      <c r="BK481" s="84"/>
      <c r="BL481" s="84"/>
      <c r="BM481" s="84"/>
      <c r="BN481" s="88"/>
      <c r="BO481" s="88"/>
      <c r="BP481" s="88"/>
      <c r="BQ481" s="88"/>
      <c r="BR481" s="88"/>
      <c r="BS481" s="88"/>
      <c r="BT481" s="88"/>
      <c r="BU481" s="88"/>
      <c r="BV481" s="88"/>
      <c r="BW481" s="88"/>
      <c r="BX481" s="88"/>
      <c r="BY481" s="88"/>
      <c r="BZ481" s="88"/>
      <c r="CA481" s="88"/>
      <c r="CB481" s="88"/>
      <c r="CC481" s="88"/>
      <c r="CD481" s="88"/>
      <c r="CE481" s="88"/>
      <c r="CF481" s="88"/>
    </row>
    <row r="482" spans="1:84" s="15" customFormat="1" ht="11.25" hidden="1" customHeight="1" x14ac:dyDescent="0.2">
      <c r="A482" s="10">
        <f>IF(AND($I$14=8,$G$14&lt;&gt;"",$Z$14&lt;&gt;"UD"),ABS($X$14),0)</f>
        <v>0</v>
      </c>
      <c r="B482" s="10"/>
      <c r="C482" s="10"/>
      <c r="D482" s="10"/>
      <c r="E482" s="10"/>
      <c r="F482" s="10"/>
      <c r="G482" s="10"/>
      <c r="H482" s="10"/>
      <c r="I482" s="84"/>
      <c r="J482" s="84"/>
      <c r="K482" s="84"/>
      <c r="L482" s="84"/>
      <c r="M482" s="10"/>
      <c r="N482" s="10"/>
      <c r="O482" s="10"/>
      <c r="P482" s="10"/>
      <c r="Q482" s="10"/>
      <c r="R482" s="84"/>
      <c r="S482" s="84"/>
      <c r="T482" s="84"/>
      <c r="U482" s="84"/>
      <c r="V482" s="89"/>
      <c r="W482" s="89"/>
      <c r="X482" s="89"/>
      <c r="Y482" s="89"/>
      <c r="Z482" s="89"/>
      <c r="AA482" s="89"/>
      <c r="AB482" s="84"/>
      <c r="AC482" s="10">
        <f>IF(AND($I$14=8,$G$14&lt;&gt;"",$Z$14="UD"),ABS($X$14),0)</f>
        <v>0</v>
      </c>
      <c r="AE482" s="84"/>
      <c r="AF482" s="89"/>
      <c r="AG482" s="84"/>
      <c r="AH482" s="84"/>
      <c r="AI482" s="84"/>
      <c r="AJ482" s="90"/>
      <c r="AK482" s="84"/>
      <c r="AL482" s="84"/>
      <c r="AM482" s="84"/>
      <c r="AN482" s="84"/>
      <c r="AO482" s="84"/>
      <c r="AP482" s="84"/>
      <c r="AQ482" s="84"/>
      <c r="AR482" s="84"/>
      <c r="AS482" s="84"/>
      <c r="AT482" s="84"/>
      <c r="AU482" s="84"/>
      <c r="AV482" s="84"/>
      <c r="AW482" s="84"/>
      <c r="AX482" s="84"/>
      <c r="AY482" s="84"/>
      <c r="AZ482" s="84"/>
      <c r="BA482" s="84"/>
      <c r="BB482" s="84"/>
      <c r="BC482" s="84"/>
      <c r="BD482" s="84"/>
      <c r="BE482" s="84"/>
      <c r="BF482" s="84"/>
      <c r="BG482" s="10"/>
      <c r="BH482" s="10"/>
      <c r="BI482" s="84"/>
      <c r="BJ482" s="84"/>
      <c r="BK482" s="84"/>
      <c r="BL482" s="84"/>
      <c r="BM482" s="84"/>
      <c r="BN482" s="88"/>
      <c r="BO482" s="88"/>
      <c r="BP482" s="88"/>
      <c r="BQ482" s="88"/>
      <c r="BR482" s="88"/>
      <c r="BS482" s="88"/>
      <c r="BT482" s="88"/>
      <c r="BU482" s="88"/>
      <c r="BV482" s="88"/>
      <c r="BW482" s="88"/>
      <c r="BX482" s="88"/>
      <c r="BY482" s="88"/>
      <c r="BZ482" s="88"/>
      <c r="CA482" s="88"/>
      <c r="CB482" s="88"/>
      <c r="CC482" s="88"/>
      <c r="CD482" s="88"/>
      <c r="CE482" s="88"/>
      <c r="CF482" s="88"/>
    </row>
    <row r="483" spans="1:84" s="15" customFormat="1" ht="11.25" hidden="1" customHeight="1" x14ac:dyDescent="0.2">
      <c r="A483" s="10">
        <f>IF(AND($I$15=8,$G$15&lt;&gt;"",$Z$15&lt;&gt;"UD"),ABS($X$15),0)</f>
        <v>0</v>
      </c>
      <c r="B483" s="92" t="s">
        <v>130</v>
      </c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77"/>
      <c r="W483" s="77"/>
      <c r="X483" s="77"/>
      <c r="Y483" s="77"/>
      <c r="Z483" s="77"/>
      <c r="AA483" s="77"/>
      <c r="AB483" s="10"/>
      <c r="AC483" s="10">
        <f>IF(AND($I$15=8,$G$15&lt;&gt;"",$Z$15="UD"),ABS($X$15),0)</f>
        <v>0</v>
      </c>
      <c r="AD483" s="10"/>
      <c r="AE483" s="10"/>
      <c r="AF483" s="77"/>
      <c r="AG483" s="10"/>
      <c r="AH483" s="10"/>
      <c r="AI483" s="10"/>
      <c r="AJ483" s="49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88"/>
      <c r="BO483" s="88"/>
      <c r="BP483" s="88"/>
      <c r="BQ483" s="88"/>
      <c r="BR483" s="88"/>
      <c r="BS483" s="88"/>
      <c r="BT483" s="88"/>
      <c r="BU483" s="88"/>
      <c r="BV483" s="88"/>
      <c r="BW483" s="88"/>
      <c r="BX483" s="88"/>
      <c r="BY483" s="88"/>
      <c r="BZ483" s="88"/>
      <c r="CA483" s="88"/>
      <c r="CB483" s="88"/>
      <c r="CC483" s="88"/>
      <c r="CD483" s="88"/>
      <c r="CE483" s="88"/>
      <c r="CF483" s="88"/>
    </row>
    <row r="484" spans="1:84" s="15" customFormat="1" ht="11.25" hidden="1" customHeight="1" x14ac:dyDescent="0.2">
      <c r="A484" s="92">
        <f>SUM(A466:A483)</f>
        <v>0</v>
      </c>
      <c r="B484" s="77" t="s">
        <v>151</v>
      </c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77"/>
      <c r="W484" s="77"/>
      <c r="X484" s="77"/>
      <c r="Y484" s="77"/>
      <c r="Z484" s="77"/>
      <c r="AA484" s="77"/>
      <c r="AB484" s="77"/>
      <c r="AC484" s="92">
        <f>SUM(AC466:AC483)</f>
        <v>0</v>
      </c>
      <c r="AD484" s="92" t="s">
        <v>130</v>
      </c>
      <c r="AE484" s="77"/>
      <c r="AF484" s="77"/>
      <c r="AG484" s="10"/>
      <c r="AH484" s="10"/>
      <c r="AI484" s="10"/>
      <c r="AJ484" s="49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88"/>
      <c r="BO484" s="88"/>
      <c r="BP484" s="88"/>
      <c r="BQ484" s="88"/>
      <c r="BR484" s="88"/>
      <c r="BS484" s="88"/>
      <c r="BT484" s="88"/>
      <c r="BU484" s="88"/>
      <c r="BV484" s="88"/>
      <c r="BW484" s="88"/>
      <c r="BX484" s="88"/>
      <c r="BY484" s="88"/>
      <c r="BZ484" s="88"/>
      <c r="CA484" s="88"/>
      <c r="CB484" s="88"/>
      <c r="CC484" s="88"/>
      <c r="CD484" s="88"/>
      <c r="CE484" s="88"/>
      <c r="CF484" s="88"/>
    </row>
    <row r="485" spans="1:84" s="15" customFormat="1" ht="11.25" hidden="1" customHeight="1" x14ac:dyDescent="0.2">
      <c r="A485" s="10">
        <f>A484+H477+N476+T476+Y466</f>
        <v>0</v>
      </c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77"/>
      <c r="W485" s="77"/>
      <c r="X485" s="77"/>
      <c r="Y485" s="77"/>
      <c r="Z485" s="77"/>
      <c r="AA485" s="77"/>
      <c r="AB485" s="77"/>
      <c r="AC485" s="10">
        <f>AC484+AI478+AN477+AR476+AW466</f>
        <v>0</v>
      </c>
      <c r="AD485" s="77" t="s">
        <v>151</v>
      </c>
      <c r="AE485" s="77"/>
      <c r="AF485" s="77"/>
      <c r="AG485" s="10"/>
      <c r="AH485" s="10"/>
      <c r="AI485" s="10"/>
      <c r="AJ485" s="49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88"/>
      <c r="BO485" s="88"/>
      <c r="BP485" s="88"/>
      <c r="BQ485" s="88"/>
      <c r="BR485" s="88"/>
      <c r="BS485" s="88"/>
      <c r="BT485" s="88"/>
      <c r="BU485" s="88"/>
      <c r="BV485" s="88"/>
      <c r="BW485" s="88"/>
      <c r="BX485" s="88"/>
      <c r="BY485" s="88"/>
      <c r="BZ485" s="88"/>
      <c r="CA485" s="88"/>
      <c r="CB485" s="88"/>
      <c r="CC485" s="88"/>
      <c r="CD485" s="88"/>
      <c r="CE485" s="88"/>
      <c r="CF485" s="88"/>
    </row>
    <row r="486" spans="1:84" s="15" customFormat="1" ht="11.25" hidden="1" customHeight="1" x14ac:dyDescent="0.2">
      <c r="A486" s="10"/>
      <c r="B486" s="10"/>
      <c r="C486" s="10"/>
      <c r="D486" s="10">
        <f>A484+AC484</f>
        <v>0</v>
      </c>
      <c r="E486" s="10"/>
      <c r="F486" s="10"/>
      <c r="G486" s="10" t="s">
        <v>5</v>
      </c>
      <c r="H486" s="10">
        <f>AC485</f>
        <v>0</v>
      </c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86"/>
      <c r="W486" s="77"/>
      <c r="X486" s="77"/>
      <c r="Y486" s="77"/>
      <c r="Z486" s="77"/>
      <c r="AA486" s="77"/>
      <c r="AB486" s="77"/>
      <c r="AC486" s="77"/>
      <c r="AD486" s="77"/>
      <c r="AE486" s="77"/>
      <c r="AF486" s="77"/>
      <c r="AG486" s="10"/>
      <c r="AH486" s="10"/>
      <c r="AI486" s="10"/>
      <c r="AJ486" s="49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83"/>
      <c r="BG486" s="10"/>
      <c r="BH486" s="10"/>
      <c r="BI486" s="10"/>
      <c r="BJ486" s="10"/>
      <c r="BK486" s="10"/>
      <c r="BL486" s="10"/>
      <c r="BM486" s="10"/>
      <c r="BN486" s="88"/>
      <c r="BO486" s="88"/>
      <c r="BP486" s="88"/>
      <c r="BQ486" s="88"/>
      <c r="BR486" s="88"/>
      <c r="BS486" s="88"/>
      <c r="BT486" s="88"/>
      <c r="BU486" s="88"/>
      <c r="BV486" s="88"/>
      <c r="BW486" s="88"/>
      <c r="BX486" s="88"/>
      <c r="BY486" s="88"/>
      <c r="BZ486" s="88"/>
      <c r="CA486" s="88"/>
      <c r="CB486" s="88"/>
      <c r="CC486" s="88"/>
      <c r="CD486" s="88"/>
      <c r="CE486" s="88"/>
      <c r="CF486" s="88"/>
    </row>
    <row r="487" spans="1:84" s="15" customFormat="1" ht="11.25" hidden="1" customHeight="1" x14ac:dyDescent="0.2">
      <c r="A487" s="10" t="s">
        <v>120</v>
      </c>
      <c r="B487" s="10"/>
      <c r="C487" s="10"/>
      <c r="D487" s="10">
        <f>H477+AI478</f>
        <v>0</v>
      </c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77"/>
      <c r="W487" s="77"/>
      <c r="X487" s="77"/>
      <c r="Y487" s="77"/>
      <c r="Z487" s="77"/>
      <c r="AA487" s="77"/>
      <c r="AB487" s="77"/>
      <c r="AC487" s="77"/>
      <c r="AD487" s="77"/>
      <c r="AE487" s="77"/>
      <c r="AF487" s="77"/>
      <c r="AG487" s="10"/>
      <c r="AH487" s="10"/>
      <c r="AI487" s="10"/>
      <c r="AJ487" s="49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88"/>
      <c r="BO487" s="88"/>
      <c r="BP487" s="88"/>
      <c r="BQ487" s="88"/>
      <c r="BR487" s="88"/>
      <c r="BS487" s="88"/>
      <c r="BT487" s="88"/>
      <c r="BU487" s="88"/>
      <c r="BV487" s="88"/>
      <c r="BW487" s="88"/>
      <c r="BX487" s="88"/>
      <c r="BY487" s="88"/>
      <c r="BZ487" s="88"/>
      <c r="CA487" s="88"/>
      <c r="CB487" s="88"/>
      <c r="CC487" s="88"/>
      <c r="CD487" s="88"/>
      <c r="CE487" s="88"/>
      <c r="CF487" s="88"/>
    </row>
    <row r="488" spans="1:84" s="15" customFormat="1" ht="11.25" hidden="1" customHeight="1" x14ac:dyDescent="0.2">
      <c r="A488" s="10" t="s">
        <v>121</v>
      </c>
      <c r="B488" s="10"/>
      <c r="C488" s="10"/>
      <c r="D488" s="10">
        <f>N476+AN477</f>
        <v>0</v>
      </c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77"/>
      <c r="W488" s="77"/>
      <c r="X488" s="77"/>
      <c r="Y488" s="77"/>
      <c r="Z488" s="77"/>
      <c r="AA488" s="77"/>
      <c r="AB488" s="77"/>
      <c r="AC488" s="77"/>
      <c r="AD488" s="77"/>
      <c r="AE488" s="77"/>
      <c r="AF488" s="77"/>
      <c r="AG488" s="10"/>
      <c r="AH488" s="10"/>
      <c r="AI488" s="10"/>
      <c r="AJ488" s="49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88"/>
      <c r="BO488" s="88"/>
      <c r="BP488" s="88"/>
      <c r="BQ488" s="88"/>
      <c r="BR488" s="88"/>
      <c r="BS488" s="88"/>
      <c r="BT488" s="88"/>
      <c r="BU488" s="88"/>
      <c r="BV488" s="88"/>
      <c r="BW488" s="88"/>
      <c r="BX488" s="88"/>
      <c r="BY488" s="88"/>
      <c r="BZ488" s="88"/>
      <c r="CA488" s="88"/>
      <c r="CB488" s="88"/>
      <c r="CC488" s="88"/>
      <c r="CD488" s="88"/>
      <c r="CE488" s="88"/>
      <c r="CF488" s="88"/>
    </row>
    <row r="489" spans="1:84" s="15" customFormat="1" ht="11.25" hidden="1" customHeight="1" x14ac:dyDescent="0.2">
      <c r="A489" s="10" t="s">
        <v>138</v>
      </c>
      <c r="B489" s="10"/>
      <c r="C489" s="10"/>
      <c r="D489" s="10">
        <f>Y466+AW466</f>
        <v>0</v>
      </c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77"/>
      <c r="W489" s="77"/>
      <c r="X489" s="77"/>
      <c r="Y489" s="77"/>
      <c r="Z489" s="77"/>
      <c r="AA489" s="77"/>
      <c r="AB489" s="77"/>
      <c r="AC489" s="77"/>
      <c r="AD489" s="77"/>
      <c r="AE489" s="77"/>
      <c r="AF489" s="77"/>
      <c r="AG489" s="10"/>
      <c r="AH489" s="10"/>
      <c r="AI489" s="10"/>
      <c r="AJ489" s="49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88"/>
      <c r="BO489" s="88"/>
      <c r="BP489" s="88"/>
      <c r="BQ489" s="88"/>
      <c r="BR489" s="88"/>
      <c r="BS489" s="88"/>
      <c r="BT489" s="88"/>
      <c r="BU489" s="88"/>
      <c r="BV489" s="88"/>
      <c r="BW489" s="88"/>
      <c r="BX489" s="88"/>
      <c r="BY489" s="88"/>
      <c r="BZ489" s="88"/>
      <c r="CA489" s="88"/>
      <c r="CB489" s="88"/>
      <c r="CC489" s="88"/>
      <c r="CD489" s="88"/>
      <c r="CE489" s="88"/>
      <c r="CF489" s="88"/>
    </row>
    <row r="490" spans="1:84" s="15" customFormat="1" ht="11.25" hidden="1" customHeight="1" x14ac:dyDescent="0.2">
      <c r="A490" s="10" t="s">
        <v>139</v>
      </c>
      <c r="B490" s="10"/>
      <c r="C490" s="10"/>
      <c r="D490" s="10">
        <f>T476+AR476</f>
        <v>0</v>
      </c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77"/>
      <c r="W490" s="77"/>
      <c r="X490" s="77"/>
      <c r="Y490" s="77"/>
      <c r="Z490" s="77"/>
      <c r="AA490" s="77"/>
      <c r="AB490" s="77"/>
      <c r="AC490" s="77"/>
      <c r="AD490" s="77"/>
      <c r="AE490" s="77"/>
      <c r="AF490" s="77"/>
      <c r="AG490" s="10"/>
      <c r="AH490" s="10"/>
      <c r="AI490" s="10"/>
      <c r="AJ490" s="49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88"/>
      <c r="BO490" s="88"/>
      <c r="BP490" s="88"/>
      <c r="BQ490" s="88"/>
      <c r="BR490" s="88"/>
      <c r="BS490" s="88"/>
      <c r="BT490" s="88"/>
      <c r="BU490" s="88"/>
      <c r="BV490" s="88"/>
      <c r="BW490" s="88"/>
      <c r="BX490" s="88"/>
      <c r="BY490" s="88"/>
      <c r="BZ490" s="88"/>
      <c r="CA490" s="88"/>
      <c r="CB490" s="88"/>
      <c r="CC490" s="88"/>
      <c r="CD490" s="88"/>
      <c r="CE490" s="88"/>
      <c r="CF490" s="88"/>
    </row>
    <row r="491" spans="1:84" s="15" customFormat="1" ht="11.25" hidden="1" customHeight="1" x14ac:dyDescent="0.2">
      <c r="A491" s="10" t="s">
        <v>139</v>
      </c>
      <c r="B491" s="81" t="s">
        <v>151</v>
      </c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77"/>
      <c r="W491" s="77"/>
      <c r="X491" s="77"/>
      <c r="Y491" s="77"/>
      <c r="Z491" s="77"/>
      <c r="AA491" s="77"/>
      <c r="AB491" s="77"/>
      <c r="AC491" s="77"/>
      <c r="AD491" s="77"/>
      <c r="AE491" s="77"/>
      <c r="AF491" s="77"/>
      <c r="AG491" s="10"/>
      <c r="AH491" s="10"/>
      <c r="AI491" s="10"/>
      <c r="AJ491" s="49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88"/>
      <c r="BO491" s="88"/>
      <c r="BP491" s="88"/>
      <c r="BQ491" s="88"/>
      <c r="BR491" s="88"/>
      <c r="BS491" s="88"/>
      <c r="BT491" s="88"/>
      <c r="BU491" s="88"/>
      <c r="BV491" s="88"/>
      <c r="BW491" s="88"/>
      <c r="BX491" s="88"/>
      <c r="BY491" s="88"/>
      <c r="BZ491" s="88"/>
      <c r="CA491" s="88"/>
      <c r="CB491" s="88"/>
      <c r="CC491" s="88"/>
      <c r="CD491" s="88"/>
      <c r="CE491" s="88"/>
      <c r="CF491" s="88"/>
    </row>
    <row r="492" spans="1:84" s="15" customFormat="1" ht="11.25" hidden="1" customHeight="1" x14ac:dyDescent="0.2">
      <c r="A492" s="81">
        <f>A485+AC485</f>
        <v>0</v>
      </c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77"/>
      <c r="W492" s="77"/>
      <c r="X492" s="77"/>
      <c r="Y492" s="77"/>
      <c r="Z492" s="77"/>
      <c r="AA492" s="77"/>
      <c r="AB492" s="77"/>
      <c r="AC492" s="77"/>
      <c r="AD492" s="77"/>
      <c r="AE492" s="77"/>
      <c r="AF492" s="77"/>
      <c r="AG492" s="10"/>
      <c r="AH492" s="10"/>
      <c r="AI492" s="10"/>
      <c r="AJ492" s="49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88"/>
      <c r="BO492" s="88"/>
      <c r="BP492" s="88"/>
      <c r="BQ492" s="88"/>
      <c r="BR492" s="88"/>
      <c r="BS492" s="88"/>
      <c r="BT492" s="88"/>
      <c r="BU492" s="88"/>
      <c r="BV492" s="88"/>
      <c r="BW492" s="88"/>
      <c r="BX492" s="88"/>
      <c r="BY492" s="88"/>
      <c r="BZ492" s="88"/>
      <c r="CA492" s="88"/>
      <c r="CB492" s="88"/>
      <c r="CC492" s="88"/>
      <c r="CD492" s="88"/>
      <c r="CE492" s="88"/>
      <c r="CF492" s="88"/>
    </row>
    <row r="493" spans="1:84" s="15" customFormat="1" ht="11.25" hidden="1" customHeight="1" x14ac:dyDescent="0.2">
      <c r="A493" s="10"/>
      <c r="B493" s="93"/>
      <c r="C493" s="93"/>
      <c r="D493" s="93"/>
      <c r="E493" s="93"/>
      <c r="F493" s="93"/>
      <c r="G493" s="93"/>
      <c r="H493" s="93"/>
      <c r="I493" s="10"/>
      <c r="J493" s="10"/>
      <c r="K493" s="10"/>
      <c r="L493" s="10"/>
      <c r="M493" s="93"/>
      <c r="N493" s="93"/>
      <c r="O493" s="93"/>
      <c r="P493" s="93"/>
      <c r="Q493" s="93"/>
      <c r="R493" s="10"/>
      <c r="S493" s="10"/>
      <c r="T493" s="10"/>
      <c r="U493" s="10"/>
      <c r="V493" s="77"/>
      <c r="W493" s="77"/>
      <c r="X493" s="77"/>
      <c r="Y493" s="77"/>
      <c r="Z493" s="77"/>
      <c r="AA493" s="77"/>
      <c r="AB493" s="77"/>
      <c r="AC493" s="77"/>
      <c r="AD493" s="77"/>
      <c r="AE493" s="77"/>
      <c r="AF493" s="77"/>
      <c r="AG493" s="10"/>
      <c r="AH493" s="10"/>
      <c r="AI493" s="10"/>
      <c r="AJ493" s="49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93"/>
      <c r="BH493" s="93"/>
      <c r="BI493" s="10"/>
      <c r="BJ493" s="10"/>
      <c r="BK493" s="10"/>
      <c r="BL493" s="10"/>
      <c r="BM493" s="10"/>
      <c r="BN493" s="88"/>
      <c r="BO493" s="88"/>
      <c r="BP493" s="88"/>
      <c r="BQ493" s="88"/>
      <c r="BR493" s="88"/>
      <c r="BS493" s="88"/>
      <c r="BT493" s="88"/>
      <c r="BU493" s="88"/>
      <c r="BV493" s="88"/>
      <c r="BW493" s="88"/>
      <c r="BX493" s="88"/>
      <c r="BY493" s="88"/>
      <c r="BZ493" s="88"/>
      <c r="CA493" s="88"/>
      <c r="CB493" s="88"/>
      <c r="CC493" s="88"/>
      <c r="CD493" s="88"/>
      <c r="CE493" s="88"/>
      <c r="CF493" s="88"/>
    </row>
    <row r="494" spans="1:84" s="15" customFormat="1" ht="12" hidden="1" customHeight="1" x14ac:dyDescent="0.2">
      <c r="A494" s="93"/>
      <c r="B494" s="10"/>
      <c r="C494" s="10"/>
      <c r="D494" s="10"/>
      <c r="E494" s="10"/>
      <c r="F494" s="10"/>
      <c r="G494" s="10"/>
      <c r="H494" s="10"/>
      <c r="I494" s="93"/>
      <c r="J494" s="93"/>
      <c r="K494" s="93"/>
      <c r="L494" s="93"/>
      <c r="M494" s="10"/>
      <c r="N494" s="10"/>
      <c r="O494" s="10"/>
      <c r="P494" s="10"/>
      <c r="Q494" s="10"/>
      <c r="R494" s="93"/>
      <c r="S494" s="93"/>
      <c r="T494" s="93"/>
      <c r="U494" s="93"/>
      <c r="V494" s="94"/>
      <c r="W494" s="94"/>
      <c r="X494" s="94"/>
      <c r="Y494" s="94"/>
      <c r="Z494" s="94"/>
      <c r="AA494" s="94"/>
      <c r="AB494" s="94"/>
      <c r="AC494" s="94"/>
      <c r="AD494" s="94"/>
      <c r="AE494" s="94"/>
      <c r="AF494" s="94"/>
      <c r="AG494" s="93"/>
      <c r="AH494" s="93"/>
      <c r="AI494" s="93"/>
      <c r="AJ494" s="95"/>
      <c r="AK494" s="93"/>
      <c r="AL494" s="93"/>
      <c r="AM494" s="93"/>
      <c r="AN494" s="93"/>
      <c r="AO494" s="93"/>
      <c r="AP494" s="93"/>
      <c r="AQ494" s="93"/>
      <c r="AR494" s="93"/>
      <c r="AS494" s="93"/>
      <c r="AT494" s="93"/>
      <c r="AU494" s="93"/>
      <c r="AV494" s="93"/>
      <c r="AW494" s="93"/>
      <c r="AX494" s="93"/>
      <c r="AY494" s="93"/>
      <c r="AZ494" s="93"/>
      <c r="BA494" s="93"/>
      <c r="BB494" s="93"/>
      <c r="BC494" s="93"/>
      <c r="BD494" s="93"/>
      <c r="BE494" s="93"/>
      <c r="BF494" s="93"/>
      <c r="BG494" s="10"/>
      <c r="BH494" s="10"/>
      <c r="BI494" s="93"/>
      <c r="BJ494" s="93"/>
      <c r="BK494" s="93"/>
      <c r="BL494" s="93"/>
      <c r="BM494" s="93"/>
      <c r="BN494" s="88"/>
      <c r="BO494" s="88"/>
      <c r="BP494" s="88"/>
      <c r="BQ494" s="88"/>
      <c r="BR494" s="88"/>
      <c r="BS494" s="88"/>
      <c r="BT494" s="88"/>
      <c r="BU494" s="88"/>
      <c r="BV494" s="88"/>
      <c r="BW494" s="88"/>
      <c r="BX494" s="88"/>
      <c r="BY494" s="88"/>
      <c r="BZ494" s="88"/>
      <c r="CA494" s="88"/>
      <c r="CB494" s="88"/>
      <c r="CC494" s="88"/>
      <c r="CD494" s="88"/>
      <c r="CE494" s="88"/>
      <c r="CF494" s="88"/>
    </row>
    <row r="495" spans="1:84" s="15" customFormat="1" ht="11.25" hidden="1" customHeight="1" x14ac:dyDescent="0.2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77"/>
      <c r="W495" s="77"/>
      <c r="X495" s="77"/>
      <c r="Y495" s="77"/>
      <c r="Z495" s="77"/>
      <c r="AA495" s="77"/>
      <c r="AB495" s="77"/>
      <c r="AC495" s="77"/>
      <c r="AD495" s="77"/>
      <c r="AE495" s="77"/>
      <c r="AF495" s="77"/>
      <c r="AG495" s="10"/>
      <c r="AH495" s="10"/>
      <c r="AI495" s="10"/>
      <c r="AJ495" s="49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88"/>
      <c r="BO495" s="88"/>
      <c r="BP495" s="88"/>
      <c r="BQ495" s="88"/>
      <c r="BR495" s="88"/>
      <c r="BS495" s="88"/>
      <c r="BT495" s="88"/>
      <c r="BU495" s="88"/>
      <c r="BV495" s="88"/>
      <c r="BW495" s="88"/>
      <c r="BX495" s="88"/>
      <c r="BY495" s="88"/>
      <c r="BZ495" s="88"/>
      <c r="CA495" s="88"/>
      <c r="CB495" s="88"/>
      <c r="CC495" s="88"/>
      <c r="CD495" s="88"/>
      <c r="CE495" s="88"/>
      <c r="CF495" s="88"/>
    </row>
    <row r="496" spans="1:84" s="15" customFormat="1" ht="11.25" hidden="1" customHeight="1" x14ac:dyDescent="0.2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77"/>
      <c r="W496" s="77"/>
      <c r="X496" s="77"/>
      <c r="Y496" s="77"/>
      <c r="Z496" s="77"/>
      <c r="AA496" s="77"/>
      <c r="AB496" s="77"/>
      <c r="AC496" s="77"/>
      <c r="AD496" s="77"/>
      <c r="AE496" s="77"/>
      <c r="AF496" s="77"/>
      <c r="AG496" s="10"/>
      <c r="AH496" s="10"/>
      <c r="AI496" s="10"/>
      <c r="AJ496" s="49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88"/>
      <c r="BO496" s="88"/>
      <c r="BP496" s="88"/>
      <c r="BQ496" s="88"/>
      <c r="BR496" s="88"/>
      <c r="BS496" s="88"/>
      <c r="BT496" s="88"/>
      <c r="BU496" s="88"/>
      <c r="BV496" s="88"/>
      <c r="BW496" s="88"/>
      <c r="BX496" s="88"/>
      <c r="BY496" s="88"/>
      <c r="BZ496" s="88"/>
      <c r="CA496" s="88"/>
      <c r="CB496" s="88"/>
      <c r="CC496" s="88"/>
      <c r="CD496" s="88"/>
      <c r="CE496" s="88"/>
      <c r="CF496" s="88"/>
    </row>
    <row r="497" spans="1:84" s="15" customFormat="1" ht="11.25" hidden="1" customHeight="1" x14ac:dyDescent="0.2">
      <c r="A497" s="81" t="s">
        <v>152</v>
      </c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77"/>
      <c r="W497" s="77"/>
      <c r="X497" s="77"/>
      <c r="Y497" s="77"/>
      <c r="Z497" s="77"/>
      <c r="AA497" s="77"/>
      <c r="AB497" s="77"/>
      <c r="AC497" s="77"/>
      <c r="AD497" s="77"/>
      <c r="AE497" s="77"/>
      <c r="AF497" s="77"/>
      <c r="AG497" s="10"/>
      <c r="AH497" s="10"/>
      <c r="AI497" s="10"/>
      <c r="AJ497" s="49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88"/>
      <c r="BO497" s="88"/>
      <c r="BP497" s="88"/>
      <c r="BQ497" s="88"/>
      <c r="BR497" s="88"/>
      <c r="BS497" s="88"/>
      <c r="BT497" s="88"/>
      <c r="BU497" s="88"/>
      <c r="BV497" s="88"/>
      <c r="BW497" s="88"/>
      <c r="BX497" s="88"/>
      <c r="BY497" s="88"/>
      <c r="BZ497" s="88"/>
      <c r="CA497" s="88"/>
      <c r="CB497" s="88"/>
      <c r="CC497" s="88"/>
      <c r="CD497" s="88"/>
      <c r="CE497" s="88"/>
      <c r="CF497" s="88"/>
    </row>
    <row r="498" spans="1:84" s="15" customFormat="1" ht="11.25" hidden="1" customHeight="1" x14ac:dyDescent="0.2">
      <c r="A498" s="82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82"/>
      <c r="R498" s="10"/>
      <c r="S498" s="10"/>
      <c r="T498" s="10"/>
      <c r="U498" s="10"/>
      <c r="V498" s="77"/>
      <c r="W498" s="77"/>
      <c r="X498" s="77"/>
      <c r="Y498" s="77"/>
      <c r="Z498" s="77"/>
      <c r="AA498" s="77"/>
      <c r="AB498" s="77"/>
      <c r="AC498" s="77"/>
      <c r="AD498" s="77"/>
      <c r="AE498" s="77"/>
      <c r="AF498" s="77"/>
      <c r="AG498" s="10"/>
      <c r="AH498" s="10"/>
      <c r="AI498" s="10"/>
      <c r="AJ498" s="49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88"/>
      <c r="BO498" s="88"/>
      <c r="BP498" s="88"/>
      <c r="BQ498" s="88"/>
      <c r="BR498" s="88"/>
      <c r="BS498" s="88"/>
      <c r="BT498" s="88"/>
      <c r="BU498" s="88"/>
      <c r="BV498" s="88"/>
      <c r="BW498" s="88"/>
      <c r="BX498" s="88"/>
      <c r="BY498" s="88"/>
      <c r="BZ498" s="88"/>
      <c r="CA498" s="88"/>
      <c r="CB498" s="88"/>
      <c r="CC498" s="88"/>
      <c r="CD498" s="88"/>
      <c r="CE498" s="88"/>
      <c r="CF498" s="88"/>
    </row>
    <row r="499" spans="1:84" s="15" customFormat="1" ht="11.25" hidden="1" customHeight="1" x14ac:dyDescent="0.2">
      <c r="A499" s="82" t="s">
        <v>128</v>
      </c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85"/>
      <c r="W499" s="77"/>
      <c r="X499" s="77"/>
      <c r="Y499" s="77"/>
      <c r="Z499" s="77"/>
      <c r="AA499" s="77"/>
      <c r="AB499" s="77"/>
      <c r="AC499" s="82" t="s">
        <v>135</v>
      </c>
      <c r="AD499" s="10"/>
      <c r="AE499" s="77"/>
      <c r="AF499" s="77"/>
      <c r="AG499" s="10"/>
      <c r="AH499" s="10"/>
      <c r="AI499" s="10"/>
      <c r="AJ499" s="49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82"/>
      <c r="BG499" s="10"/>
      <c r="BH499" s="10"/>
      <c r="BI499" s="10"/>
      <c r="BJ499" s="10"/>
      <c r="BK499" s="10"/>
      <c r="BL499" s="10"/>
      <c r="BM499" s="10"/>
      <c r="BN499" s="88"/>
      <c r="BO499" s="88"/>
      <c r="BP499" s="88"/>
      <c r="BQ499" s="88"/>
      <c r="BR499" s="88"/>
      <c r="BS499" s="88"/>
      <c r="BT499" s="88"/>
      <c r="BU499" s="88"/>
      <c r="BV499" s="88"/>
      <c r="BW499" s="88"/>
      <c r="BX499" s="88"/>
      <c r="BY499" s="88"/>
      <c r="BZ499" s="88"/>
      <c r="CA499" s="88"/>
      <c r="CB499" s="88"/>
      <c r="CC499" s="88"/>
      <c r="CD499" s="88"/>
      <c r="CE499" s="88"/>
      <c r="CF499" s="88"/>
    </row>
    <row r="500" spans="1:84" s="15" customFormat="1" ht="11.25" hidden="1" customHeight="1" x14ac:dyDescent="0.2">
      <c r="A500" s="10"/>
      <c r="B500" s="10"/>
      <c r="C500" s="10"/>
      <c r="D500" s="10"/>
      <c r="E500" s="10"/>
      <c r="F500" s="10"/>
      <c r="G500" s="10"/>
      <c r="H500" s="83" t="s">
        <v>131</v>
      </c>
      <c r="I500" s="10"/>
      <c r="J500" s="10"/>
      <c r="K500" s="10"/>
      <c r="L500" s="10"/>
      <c r="M500" s="10"/>
      <c r="N500" s="83" t="s">
        <v>132</v>
      </c>
      <c r="O500" s="10"/>
      <c r="P500" s="10"/>
      <c r="Q500" s="10"/>
      <c r="R500" s="10"/>
      <c r="S500" s="10"/>
      <c r="T500" s="10"/>
      <c r="U500" s="10"/>
      <c r="V500" s="77"/>
      <c r="W500" s="77"/>
      <c r="X500" s="77"/>
      <c r="Y500" s="77"/>
      <c r="Z500" s="77"/>
      <c r="AA500" s="77"/>
      <c r="AB500" s="77"/>
      <c r="AC500" s="10"/>
      <c r="AD500" s="10"/>
      <c r="AE500" s="77"/>
      <c r="AF500" s="77"/>
      <c r="AG500" s="10"/>
      <c r="AH500" s="10"/>
      <c r="AI500" s="10"/>
      <c r="AJ500" s="49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88"/>
      <c r="BO500" s="88"/>
      <c r="BP500" s="88"/>
      <c r="BQ500" s="88"/>
      <c r="BR500" s="88"/>
      <c r="BS500" s="88"/>
      <c r="BT500" s="88"/>
      <c r="BU500" s="88"/>
      <c r="BV500" s="88"/>
      <c r="BW500" s="88"/>
      <c r="BX500" s="88"/>
      <c r="BY500" s="88"/>
      <c r="BZ500" s="88"/>
      <c r="CA500" s="88"/>
      <c r="CB500" s="88"/>
      <c r="CC500" s="88"/>
      <c r="CD500" s="88"/>
      <c r="CE500" s="88"/>
      <c r="CF500" s="88"/>
    </row>
    <row r="501" spans="1:84" s="15" customFormat="1" ht="11.25" hidden="1" customHeight="1" x14ac:dyDescent="0.2">
      <c r="A501" s="83" t="s">
        <v>129</v>
      </c>
      <c r="B501" s="10"/>
      <c r="C501" s="10"/>
      <c r="D501" s="10"/>
      <c r="E501" s="10"/>
      <c r="F501" s="10"/>
      <c r="G501" s="10"/>
      <c r="H501" s="10">
        <f>IF(AND($I$36=9,$G$36&lt;&gt;"",$Z$36&lt;&gt;"UD"),ABS($X$36),0)</f>
        <v>0</v>
      </c>
      <c r="I501" s="10"/>
      <c r="J501" s="10"/>
      <c r="K501" s="10"/>
      <c r="L501" s="10"/>
      <c r="M501" s="10"/>
      <c r="N501" s="10">
        <f>IF(AND($AO$15=9,$AM$15&lt;&gt;"",$BE$15&lt;&gt;"UD"),ABS($BC$15),0)</f>
        <v>0</v>
      </c>
      <c r="O501" s="10"/>
      <c r="P501" s="10"/>
      <c r="Q501" s="10"/>
      <c r="R501" s="10"/>
      <c r="S501" s="10"/>
      <c r="T501" s="83" t="s">
        <v>133</v>
      </c>
      <c r="U501" s="10"/>
      <c r="V501" s="86"/>
      <c r="W501" s="77"/>
      <c r="X501" s="77"/>
      <c r="Y501" s="83" t="s">
        <v>1086</v>
      </c>
      <c r="Z501" s="77"/>
      <c r="AA501" s="77"/>
      <c r="AB501" s="77"/>
      <c r="AC501" s="83" t="s">
        <v>129</v>
      </c>
      <c r="AD501" s="10"/>
      <c r="AE501" s="77"/>
      <c r="AF501" s="77"/>
      <c r="AG501" s="10"/>
      <c r="AH501" s="10"/>
      <c r="AI501" s="83" t="s">
        <v>131</v>
      </c>
      <c r="AJ501" s="10"/>
      <c r="AK501" s="10"/>
      <c r="AL501" s="10"/>
      <c r="AM501" s="10"/>
      <c r="AN501" s="83" t="s">
        <v>132</v>
      </c>
      <c r="AO501" s="10"/>
      <c r="AP501" s="10"/>
      <c r="AQ501" s="10"/>
      <c r="AR501" s="83" t="s">
        <v>133</v>
      </c>
      <c r="AS501" s="10"/>
      <c r="AT501" s="10"/>
      <c r="AU501" s="10"/>
      <c r="AV501" s="10"/>
      <c r="AW501" s="83" t="s">
        <v>1086</v>
      </c>
      <c r="AX501" s="10"/>
      <c r="AY501" s="10"/>
      <c r="AZ501" s="10"/>
      <c r="BA501" s="10"/>
      <c r="BB501" s="10"/>
      <c r="BC501" s="10"/>
      <c r="BD501" s="10"/>
      <c r="BE501" s="10"/>
      <c r="BF501" s="83"/>
      <c r="BG501" s="10"/>
      <c r="BH501" s="10"/>
      <c r="BI501" s="10"/>
      <c r="BJ501" s="10"/>
      <c r="BK501" s="10"/>
      <c r="BL501" s="10"/>
      <c r="BM501" s="10"/>
      <c r="BN501" s="87"/>
      <c r="BO501" s="88"/>
      <c r="BP501" s="88"/>
      <c r="BQ501" s="88"/>
      <c r="BR501" s="88"/>
      <c r="BS501" s="88"/>
      <c r="BT501" s="88"/>
      <c r="BU501" s="88"/>
      <c r="BV501" s="88"/>
      <c r="BW501" s="88"/>
      <c r="BX501" s="88"/>
      <c r="BY501" s="88"/>
      <c r="BZ501" s="88"/>
      <c r="CA501" s="88"/>
      <c r="CB501" s="88"/>
      <c r="CC501" s="88"/>
      <c r="CD501" s="88"/>
      <c r="CE501" s="88"/>
      <c r="CF501" s="88"/>
    </row>
    <row r="502" spans="1:84" s="15" customFormat="1" ht="11.25" hidden="1" customHeight="1" x14ac:dyDescent="0.2">
      <c r="A502" s="10">
        <f>IF(AND($I$16=9,$G$16&lt;&gt;"",$Z$16&lt;&gt;"UD"),ABS($X$16),0)</f>
        <v>0</v>
      </c>
      <c r="B502" s="10"/>
      <c r="C502" s="10"/>
      <c r="D502" s="10"/>
      <c r="E502" s="10"/>
      <c r="F502" s="10"/>
      <c r="G502" s="10"/>
      <c r="H502" s="10">
        <f>IF(AND($I$37=9,$G$37&lt;&gt;"",$Z$37&lt;&gt;"UD"),ABS($X$37),0)</f>
        <v>0</v>
      </c>
      <c r="I502" s="10"/>
      <c r="J502" s="10"/>
      <c r="K502" s="10"/>
      <c r="L502" s="10"/>
      <c r="M502" s="10"/>
      <c r="N502" s="10">
        <f>IF(AND($AO$16=9,$AM$16&lt;&gt;"",$BE$16&lt;&gt;"UD"),ABS($BC$16),0)</f>
        <v>0</v>
      </c>
      <c r="O502" s="10"/>
      <c r="P502" s="10"/>
      <c r="Q502" s="10"/>
      <c r="R502" s="10"/>
      <c r="S502" s="10"/>
      <c r="T502" s="84">
        <f>IF(AND($AO$29=9,$AM$29&lt;&gt;"",$BE$29&lt;&gt;"UD"),ABS($BC$29),0)</f>
        <v>0</v>
      </c>
      <c r="U502" s="84"/>
      <c r="V502" s="77"/>
      <c r="W502" s="77"/>
      <c r="X502" s="77"/>
      <c r="Y502" s="77">
        <f>IF(AND($I$51=9,$G$51&lt;&gt;"",$Z$51&lt;&gt;"UD"),ABS($X$51),0)</f>
        <v>0</v>
      </c>
      <c r="Z502" s="77"/>
      <c r="AA502" s="77"/>
      <c r="AB502" s="77"/>
      <c r="AC502" s="10">
        <f>IF(AND($I$16=9,$G$16&lt;&gt;"",$Z$16="UD"),ABS($X$16),0)</f>
        <v>0</v>
      </c>
      <c r="AD502" s="10"/>
      <c r="AE502" s="77"/>
      <c r="AF502" s="77"/>
      <c r="AG502" s="10"/>
      <c r="AH502" s="10"/>
      <c r="AI502" s="10">
        <f>IF(AND($I$36=9,$G$36&lt;&gt;"",$Z$36="UD"),ABS($X$36),0)</f>
        <v>0</v>
      </c>
      <c r="AJ502" s="10"/>
      <c r="AK502" s="10"/>
      <c r="AL502" s="10"/>
      <c r="AM502" s="10"/>
      <c r="AN502" s="10">
        <f>IF(AND($AO$15=9,$AM$15&lt;&gt;"",$BE$15="UD"),ABS($BC$15),0)</f>
        <v>0</v>
      </c>
      <c r="AO502" s="10"/>
      <c r="AP502" s="10"/>
      <c r="AQ502" s="10"/>
      <c r="AR502" s="84">
        <f>IF(AND($AO$29=9,$AM$29&lt;&gt;"",$BE$29="UD"),ABS($BC$29),0)</f>
        <v>0</v>
      </c>
      <c r="AS502" s="84"/>
      <c r="AT502" s="10"/>
      <c r="AU502" s="10"/>
      <c r="AV502" s="10"/>
      <c r="AW502" s="10">
        <f>IF(AND($I$51=9,$G$51&lt;&gt;"",$Z$51="UD"),ABS($X$51),0)</f>
        <v>0</v>
      </c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88"/>
      <c r="BO502" s="88"/>
      <c r="BP502" s="88"/>
      <c r="BQ502" s="88"/>
      <c r="BR502" s="88"/>
      <c r="BS502" s="88"/>
      <c r="BT502" s="88"/>
      <c r="BU502" s="88"/>
      <c r="BV502" s="88"/>
      <c r="BW502" s="88"/>
      <c r="BX502" s="88"/>
      <c r="BY502" s="88"/>
      <c r="BZ502" s="88"/>
      <c r="CA502" s="88"/>
      <c r="CB502" s="88"/>
      <c r="CC502" s="88"/>
      <c r="CD502" s="88"/>
      <c r="CE502" s="88"/>
      <c r="CF502" s="88"/>
    </row>
    <row r="503" spans="1:84" s="15" customFormat="1" ht="11.25" hidden="1" customHeight="1" x14ac:dyDescent="0.2">
      <c r="A503" s="10">
        <f>IF(AND($I$17=9,$G$17&lt;&gt;"",$Z$17&lt;&gt;"UD"),ABS($X$17),0)</f>
        <v>0</v>
      </c>
      <c r="B503" s="10"/>
      <c r="C503" s="10"/>
      <c r="D503" s="10"/>
      <c r="E503" s="10"/>
      <c r="F503" s="10"/>
      <c r="G503" s="10"/>
      <c r="H503" s="10">
        <f>IF(AND($I$38=9,$G$38&lt;&gt;"",$Z$38&lt;&gt;"UD"),ABS($X$38),0)</f>
        <v>0</v>
      </c>
      <c r="I503" s="10"/>
      <c r="J503" s="10"/>
      <c r="K503" s="10"/>
      <c r="L503" s="10"/>
      <c r="M503" s="10"/>
      <c r="N503" s="10">
        <f>IF(AND($AO$17=9,$AM$17&lt;&gt;"",$BE$17&lt;&gt;"UD"),ABS($BC$17),0)</f>
        <v>0</v>
      </c>
      <c r="O503" s="10"/>
      <c r="P503" s="10"/>
      <c r="Q503" s="10"/>
      <c r="R503" s="10"/>
      <c r="S503" s="10"/>
      <c r="T503" s="84">
        <f>IF(AND($AO$30=9,$AM$30&lt;&gt;"",$BE$30&lt;&gt;"UD"),ABS($BC$30),0)</f>
        <v>0</v>
      </c>
      <c r="U503" s="84"/>
      <c r="V503" s="77"/>
      <c r="W503" s="77"/>
      <c r="X503" s="77"/>
      <c r="Y503" s="77"/>
      <c r="Z503" s="77"/>
      <c r="AA503" s="77"/>
      <c r="AB503" s="77"/>
      <c r="AC503" s="10">
        <f>IF(AND($I$17=9,$G$17&lt;&gt;"",$Z$17="UD"),ABS($X$17),0)</f>
        <v>0</v>
      </c>
      <c r="AD503" s="10"/>
      <c r="AE503" s="77"/>
      <c r="AF503" s="77"/>
      <c r="AG503" s="10"/>
      <c r="AH503" s="10"/>
      <c r="AI503" s="10">
        <f>IF(AND($I$37=9,$G$37&lt;&gt;"",$Z$37="UD"),ABS($X$37),0)</f>
        <v>0</v>
      </c>
      <c r="AJ503" s="10"/>
      <c r="AK503" s="10"/>
      <c r="AL503" s="10"/>
      <c r="AM503" s="10"/>
      <c r="AN503" s="10">
        <f>IF(AND($AO$16=9,$AM$16&lt;&gt;"",$BE$16="UD"),ABS($BC$16),0)</f>
        <v>0</v>
      </c>
      <c r="AO503" s="10"/>
      <c r="AP503" s="10"/>
      <c r="AQ503" s="10"/>
      <c r="AR503" s="84">
        <f>IF(AND($AO$30=9,$AM$30&lt;&gt;"",$BE$30="UD"),ABS($BC$30),0)</f>
        <v>0</v>
      </c>
      <c r="AS503" s="84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88"/>
      <c r="BO503" s="88"/>
      <c r="BP503" s="88"/>
      <c r="BQ503" s="88"/>
      <c r="BR503" s="88"/>
      <c r="BS503" s="88"/>
      <c r="BT503" s="88"/>
      <c r="BU503" s="88"/>
      <c r="BV503" s="88"/>
      <c r="BW503" s="88"/>
      <c r="BX503" s="88"/>
      <c r="BY503" s="88"/>
      <c r="BZ503" s="88"/>
      <c r="CA503" s="88"/>
      <c r="CB503" s="88"/>
      <c r="CC503" s="88"/>
      <c r="CD503" s="88"/>
      <c r="CE503" s="88"/>
      <c r="CF503" s="88"/>
    </row>
    <row r="504" spans="1:84" s="15" customFormat="1" ht="11.25" hidden="1" customHeight="1" x14ac:dyDescent="0.2">
      <c r="A504" s="10">
        <f>IF(AND($I$18=9,$G$18&lt;&gt;"",$Z$18&lt;&gt;"UD"),ABS($X$18),0)</f>
        <v>0</v>
      </c>
      <c r="B504" s="10"/>
      <c r="C504" s="10"/>
      <c r="D504" s="10"/>
      <c r="E504" s="10"/>
      <c r="F504" s="10"/>
      <c r="G504" s="10"/>
      <c r="H504" s="10">
        <f>IF(AND($I$39=9,$G$39&lt;&gt;"",$Z$39&lt;&gt;"UD"),ABS($X$39),0)</f>
        <v>0</v>
      </c>
      <c r="I504" s="10"/>
      <c r="J504" s="10"/>
      <c r="K504" s="10"/>
      <c r="L504" s="10"/>
      <c r="M504" s="10"/>
      <c r="N504" s="10">
        <f>IF(AND($AO$18=9,$AM$18&lt;&gt;"",$BE$18&lt;&gt;"UD"),ABS($BC$18),0)</f>
        <v>0</v>
      </c>
      <c r="O504" s="10"/>
      <c r="P504" s="10"/>
      <c r="Q504" s="10"/>
      <c r="R504" s="10"/>
      <c r="S504" s="10"/>
      <c r="T504" s="10">
        <f>IF(AND($AO$31=9,$AM$31&lt;&gt;"",$BE$31&lt;&gt;"UD"),ABS($BC$31),0)</f>
        <v>0</v>
      </c>
      <c r="U504" s="10"/>
      <c r="V504" s="77"/>
      <c r="W504" s="77"/>
      <c r="X504" s="77"/>
      <c r="Y504" s="77"/>
      <c r="Z504" s="77"/>
      <c r="AA504" s="77"/>
      <c r="AB504" s="77"/>
      <c r="AC504" s="10">
        <f>IF(AND($I$18=9,$G$18&lt;&gt;"",$Z$18="UD"),ABS($X$18),0)</f>
        <v>0</v>
      </c>
      <c r="AD504" s="10"/>
      <c r="AE504" s="77"/>
      <c r="AF504" s="77"/>
      <c r="AG504" s="10"/>
      <c r="AH504" s="10"/>
      <c r="AI504" s="10">
        <f>IF(AND($I$38=9,$G$38&lt;&gt;"",$Z$38="UD"),ABS($X$38),0)</f>
        <v>0</v>
      </c>
      <c r="AJ504" s="10"/>
      <c r="AK504" s="10"/>
      <c r="AL504" s="10"/>
      <c r="AM504" s="10"/>
      <c r="AN504" s="10">
        <f>IF(AND($AO$17=9,$AM$17&lt;&gt;"",$BE$17="UD"),ABS($BC$17),0)</f>
        <v>0</v>
      </c>
      <c r="AO504" s="10"/>
      <c r="AP504" s="10"/>
      <c r="AQ504" s="10"/>
      <c r="AR504" s="10">
        <f>IF(AND($AO$31=9,$AM$31&lt;&gt;"",$BE$31="UD"),ABS($BC$31),0)</f>
        <v>0</v>
      </c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88"/>
      <c r="BO504" s="88"/>
      <c r="BP504" s="88"/>
      <c r="BQ504" s="88"/>
      <c r="BR504" s="88"/>
      <c r="BS504" s="88"/>
      <c r="BT504" s="88"/>
      <c r="BU504" s="88"/>
      <c r="BV504" s="88"/>
      <c r="BW504" s="88"/>
      <c r="BX504" s="88"/>
      <c r="BY504" s="88"/>
      <c r="BZ504" s="88"/>
      <c r="CA504" s="88"/>
      <c r="CB504" s="88"/>
      <c r="CC504" s="88"/>
      <c r="CD504" s="88"/>
      <c r="CE504" s="88"/>
      <c r="CF504" s="88"/>
    </row>
    <row r="505" spans="1:84" s="15" customFormat="1" ht="11.25" hidden="1" customHeight="1" x14ac:dyDescent="0.2">
      <c r="A505" s="10">
        <f>IF(AND($I$19=9,$G$19&lt;&gt;"",$Z$19&lt;&gt;"UD"),ABS($X$19),0)</f>
        <v>0</v>
      </c>
      <c r="B505" s="10"/>
      <c r="C505" s="10"/>
      <c r="D505" s="10"/>
      <c r="E505" s="10"/>
      <c r="F505" s="10"/>
      <c r="G505" s="10"/>
      <c r="H505" s="10">
        <f>IF(AND($I$40=9,$G$40&lt;&gt;"",$Z$40&lt;&gt;"UD"),ABS($X$40),0)</f>
        <v>0</v>
      </c>
      <c r="I505" s="10"/>
      <c r="J505" s="10"/>
      <c r="K505" s="10"/>
      <c r="L505" s="10"/>
      <c r="M505" s="10"/>
      <c r="N505" s="10">
        <f>IF(AND($AO$19=9,$AM$19&lt;&gt;"",$BE$19&lt;&gt;"UD"),ABS($BC$19),0)</f>
        <v>0</v>
      </c>
      <c r="O505" s="10"/>
      <c r="P505" s="10"/>
      <c r="Q505" s="10"/>
      <c r="R505" s="10"/>
      <c r="S505" s="10"/>
      <c r="T505" s="10">
        <f>IF(AND($AO$32=9,$AM$32&lt;&gt;"",$BE$32&lt;&gt;"UD"),ABS($BC$32),0)</f>
        <v>0</v>
      </c>
      <c r="U505" s="10"/>
      <c r="V505" s="77"/>
      <c r="W505" s="77"/>
      <c r="X505" s="77"/>
      <c r="Y505" s="77"/>
      <c r="Z505" s="77"/>
      <c r="AA505" s="77"/>
      <c r="AB505" s="77"/>
      <c r="AC505" s="10">
        <f>IF(AND($I$19=9,$G$19&lt;&gt;"",$Z$19="UD"),ABS($X$19),0)</f>
        <v>0</v>
      </c>
      <c r="AD505" s="10"/>
      <c r="AE505" s="77"/>
      <c r="AF505" s="77"/>
      <c r="AG505" s="10"/>
      <c r="AH505" s="10"/>
      <c r="AI505" s="10">
        <f>IF(AND($I$39=9,$G$39&lt;&gt;"",$Z$39="UD"),ABS($X$39),0)</f>
        <v>0</v>
      </c>
      <c r="AJ505" s="10"/>
      <c r="AK505" s="10"/>
      <c r="AL505" s="10"/>
      <c r="AM505" s="10"/>
      <c r="AN505" s="10">
        <f>IF(AND($AO$18=9,$AM$18&lt;&gt;"",$BE$18="UD"),ABS($BC$18),0)</f>
        <v>0</v>
      </c>
      <c r="AO505" s="10"/>
      <c r="AP505" s="10"/>
      <c r="AQ505" s="10"/>
      <c r="AR505" s="10">
        <f>IF(AND($AO$32=9,$AM$32&lt;&gt;"",$BE$32="UD"),ABS($BC$32),0)</f>
        <v>0</v>
      </c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88"/>
      <c r="BO505" s="88"/>
      <c r="BP505" s="88"/>
      <c r="BQ505" s="88"/>
      <c r="BR505" s="88"/>
      <c r="BS505" s="88"/>
      <c r="BT505" s="88"/>
      <c r="BU505" s="88"/>
      <c r="BV505" s="88"/>
      <c r="BW505" s="88"/>
      <c r="BX505" s="88"/>
      <c r="BY505" s="88"/>
      <c r="BZ505" s="88"/>
      <c r="CA505" s="88"/>
      <c r="CB505" s="88"/>
      <c r="CC505" s="88"/>
      <c r="CD505" s="88"/>
      <c r="CE505" s="88"/>
      <c r="CF505" s="88"/>
    </row>
    <row r="506" spans="1:84" s="15" customFormat="1" ht="11.25" hidden="1" customHeight="1" x14ac:dyDescent="0.2">
      <c r="A506" s="10">
        <f>IF(AND($I$20=9,$G$20&lt;&gt;"",$Z$20&lt;&gt;"UD"),ABS($X$20),0)</f>
        <v>0</v>
      </c>
      <c r="B506" s="10"/>
      <c r="C506" s="10"/>
      <c r="D506" s="10"/>
      <c r="E506" s="10"/>
      <c r="F506" s="10"/>
      <c r="G506" s="10"/>
      <c r="H506" s="10">
        <f>IF(AND($I$41=9,$G$41&lt;&gt;"",$Z$41&lt;&gt;"UD"),ABS($X$41),0)</f>
        <v>0</v>
      </c>
      <c r="I506" s="10"/>
      <c r="J506" s="10"/>
      <c r="K506" s="10"/>
      <c r="L506" s="10"/>
      <c r="M506" s="10"/>
      <c r="N506" s="10">
        <f>IF(AND($AO$20=9,$AM$20&lt;&gt;"",$BE$20&lt;&gt;"UD"),ABS($BC$20),0)</f>
        <v>0</v>
      </c>
      <c r="O506" s="10"/>
      <c r="P506" s="10"/>
      <c r="Q506" s="10"/>
      <c r="R506" s="10"/>
      <c r="S506" s="10"/>
      <c r="T506" s="10">
        <f>IF(AND($AO$33=9,$AM$33&lt;&gt;"",$BE$33&lt;&gt;"UD"),ABS($BC$33),0)</f>
        <v>0</v>
      </c>
      <c r="U506" s="10"/>
      <c r="V506" s="77"/>
      <c r="W506" s="77"/>
      <c r="X506" s="77"/>
      <c r="Y506" s="77"/>
      <c r="Z506" s="77"/>
      <c r="AA506" s="77"/>
      <c r="AB506" s="77"/>
      <c r="AC506" s="10">
        <f>IF(AND($I$20=9,$G$20&lt;&gt;"",$Z$20="UD"),ABS($X$20),0)</f>
        <v>0</v>
      </c>
      <c r="AD506" s="10"/>
      <c r="AE506" s="77"/>
      <c r="AF506" s="77"/>
      <c r="AG506" s="10"/>
      <c r="AH506" s="10"/>
      <c r="AI506" s="10">
        <f>IF(AND($I$40=9,$G$40&lt;&gt;"",$Z$40="UD"),ABS($X$40),0)</f>
        <v>0</v>
      </c>
      <c r="AJ506" s="10"/>
      <c r="AK506" s="10"/>
      <c r="AL506" s="10"/>
      <c r="AM506" s="10"/>
      <c r="AN506" s="10">
        <f>IF(AND($AO$19=9,$AM$19&lt;&gt;"",$BE$19="UD"),ABS($BC$19),0)</f>
        <v>0</v>
      </c>
      <c r="AO506" s="10"/>
      <c r="AP506" s="10"/>
      <c r="AQ506" s="10"/>
      <c r="AR506" s="10">
        <f>IF(AND($AO$33=9,$AM$33&lt;&gt;"",$BE$33="UD"),ABS($BC$33),0)</f>
        <v>0</v>
      </c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88"/>
      <c r="BO506" s="88"/>
      <c r="BP506" s="88"/>
      <c r="BQ506" s="88"/>
      <c r="BR506" s="88"/>
      <c r="BS506" s="88"/>
      <c r="BT506" s="88"/>
      <c r="BU506" s="88"/>
      <c r="BV506" s="88"/>
      <c r="BW506" s="88"/>
      <c r="BX506" s="88"/>
      <c r="BY506" s="88"/>
      <c r="BZ506" s="88"/>
      <c r="CA506" s="88"/>
      <c r="CB506" s="88"/>
      <c r="CC506" s="88"/>
      <c r="CD506" s="88"/>
      <c r="CE506" s="88"/>
      <c r="CF506" s="88"/>
    </row>
    <row r="507" spans="1:84" s="15" customFormat="1" ht="11.25" hidden="1" customHeight="1" x14ac:dyDescent="0.2">
      <c r="A507" s="10">
        <f>IF(AND($I$21=9,$G$21&lt;&gt;"",$Z$21&lt;&gt;"UD"),ABS($X$21),0)</f>
        <v>0</v>
      </c>
      <c r="B507" s="10"/>
      <c r="C507" s="10"/>
      <c r="D507" s="10"/>
      <c r="E507" s="10"/>
      <c r="F507" s="10"/>
      <c r="G507" s="10"/>
      <c r="H507" s="10">
        <f>IF(AND($I$42=9,$G$42&lt;&gt;"",$Z$42&lt;&gt;"UD"),ABS($X$42),0)</f>
        <v>0</v>
      </c>
      <c r="I507" s="10"/>
      <c r="J507" s="10"/>
      <c r="K507" s="10"/>
      <c r="L507" s="10"/>
      <c r="M507" s="10"/>
      <c r="N507" s="10">
        <f>IF(AND($AO$21=9,$AM$21&lt;&gt;"",$BE$21&lt;&gt;"UD"),ABS($BC$21),0)</f>
        <v>0</v>
      </c>
      <c r="O507" s="10"/>
      <c r="P507" s="10"/>
      <c r="Q507" s="10"/>
      <c r="R507" s="10"/>
      <c r="S507" s="10"/>
      <c r="T507" s="10">
        <f>IF(AND($AO$34=9,$AM$34&lt;&gt;"",$BE$34&lt;&gt;"UD"),ABS($BC$34),0)</f>
        <v>0</v>
      </c>
      <c r="U507" s="10"/>
      <c r="V507" s="77"/>
      <c r="W507" s="77"/>
      <c r="X507" s="77"/>
      <c r="Y507" s="77"/>
      <c r="Z507" s="77"/>
      <c r="AA507" s="77"/>
      <c r="AB507" s="77"/>
      <c r="AC507" s="10">
        <f>IF(AND($I$21=9,$G$21&lt;&gt;"",$Z$21="UD"),ABS($X$21),0)</f>
        <v>0</v>
      </c>
      <c r="AD507" s="10"/>
      <c r="AE507" s="77"/>
      <c r="AF507" s="77"/>
      <c r="AG507" s="10"/>
      <c r="AH507" s="10"/>
      <c r="AI507" s="10">
        <f>IF(AND($I$41=9,$G$41&lt;&gt;"",$Z$41="UD"),ABS($X$41),0)</f>
        <v>0</v>
      </c>
      <c r="AJ507" s="10"/>
      <c r="AK507" s="10"/>
      <c r="AL507" s="10"/>
      <c r="AM507" s="10"/>
      <c r="AN507" s="10">
        <f>IF(AND($AO$20=9,$AM$20&lt;&gt;"",$BE$20="UD"),ABS($BC$20),0)</f>
        <v>0</v>
      </c>
      <c r="AO507" s="10"/>
      <c r="AP507" s="10"/>
      <c r="AQ507" s="10"/>
      <c r="AR507" s="10">
        <f>IF(AND($AO$34=9,$AM$34&lt;&gt;"",$BE$34="UD"),ABS($BC$34),0)</f>
        <v>0</v>
      </c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88"/>
      <c r="BO507" s="88"/>
      <c r="BP507" s="88"/>
      <c r="BQ507" s="88"/>
      <c r="BR507" s="88"/>
      <c r="BS507" s="88"/>
      <c r="BT507" s="88"/>
      <c r="BU507" s="88"/>
      <c r="BV507" s="88"/>
      <c r="BW507" s="88"/>
      <c r="BX507" s="88"/>
      <c r="BY507" s="88"/>
      <c r="BZ507" s="88"/>
      <c r="CA507" s="88"/>
      <c r="CB507" s="88"/>
      <c r="CC507" s="88"/>
      <c r="CD507" s="88"/>
      <c r="CE507" s="88"/>
      <c r="CF507" s="88"/>
    </row>
    <row r="508" spans="1:84" s="15" customFormat="1" ht="11.25" hidden="1" customHeight="1" x14ac:dyDescent="0.2">
      <c r="A508" s="10">
        <f>IF(AND($I$22=9,$G$22&lt;&gt;"",$Z$22&lt;&gt;"UD"),ABS($X$22),0)</f>
        <v>0</v>
      </c>
      <c r="B508" s="10"/>
      <c r="C508" s="10"/>
      <c r="D508" s="10"/>
      <c r="E508" s="10"/>
      <c r="F508" s="10"/>
      <c r="G508" s="10"/>
      <c r="H508" s="10">
        <f>IF(AND($I$43=9,$G$43&lt;&gt;"",$Z$43&lt;&gt;"UD"),ABS($X$43),0)</f>
        <v>0</v>
      </c>
      <c r="I508" s="10"/>
      <c r="J508" s="10"/>
      <c r="K508" s="10"/>
      <c r="L508" s="10"/>
      <c r="M508" s="10"/>
      <c r="N508" s="10">
        <f>IF(AND($AO$22=9,$AM$22&lt;&gt;"",$BE$22&lt;&gt;"UD"),ABS($BC$22),0)</f>
        <v>0</v>
      </c>
      <c r="O508" s="10"/>
      <c r="P508" s="10"/>
      <c r="Q508" s="10"/>
      <c r="R508" s="10"/>
      <c r="S508" s="10"/>
      <c r="T508" s="10">
        <f>IF(AND($AO$35=9,$AM$35&lt;&gt;"",$BE$35&lt;&gt;"UD"),ABS($BC$35),0)</f>
        <v>0</v>
      </c>
      <c r="U508" s="10"/>
      <c r="V508" s="77"/>
      <c r="W508" s="77"/>
      <c r="X508" s="77"/>
      <c r="Y508" s="77"/>
      <c r="Z508" s="77"/>
      <c r="AA508" s="77"/>
      <c r="AB508" s="77"/>
      <c r="AC508" s="10">
        <f>IF(AND($I$22=9,$G$22&lt;&gt;"",$Z$22="UD"),ABS($X$22),0)</f>
        <v>0</v>
      </c>
      <c r="AD508" s="10"/>
      <c r="AE508" s="77"/>
      <c r="AF508" s="77"/>
      <c r="AG508" s="10"/>
      <c r="AH508" s="10"/>
      <c r="AI508" s="10">
        <f>IF(AND($I$42=9,$G$42&lt;&gt;"",$Z$42="UD"),ABS($X$42),0)</f>
        <v>0</v>
      </c>
      <c r="AJ508" s="10"/>
      <c r="AK508" s="10"/>
      <c r="AL508" s="10"/>
      <c r="AM508" s="10"/>
      <c r="AN508" s="10">
        <f>IF(AND($AO$21=9,$AM$21&lt;&gt;"",$BE$21="UD"),ABS($BC$21),0)</f>
        <v>0</v>
      </c>
      <c r="AO508" s="10"/>
      <c r="AP508" s="10"/>
      <c r="AQ508" s="10"/>
      <c r="AR508" s="10">
        <f>IF(AND($AO$35=9,$AM$35&lt;&gt;"",$BE$35="UD"),ABS($BC$35),0)</f>
        <v>0</v>
      </c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88"/>
      <c r="BO508" s="88"/>
      <c r="BP508" s="88"/>
      <c r="BQ508" s="88"/>
      <c r="BR508" s="88"/>
      <c r="BS508" s="88"/>
      <c r="BT508" s="88"/>
      <c r="BU508" s="88"/>
      <c r="BV508" s="88"/>
      <c r="BW508" s="88"/>
      <c r="BX508" s="88"/>
      <c r="BY508" s="88"/>
      <c r="BZ508" s="88"/>
      <c r="CA508" s="88"/>
      <c r="CB508" s="88"/>
      <c r="CC508" s="88"/>
      <c r="CD508" s="88"/>
      <c r="CE508" s="88"/>
      <c r="CF508" s="88"/>
    </row>
    <row r="509" spans="1:84" s="15" customFormat="1" ht="11.25" hidden="1" customHeight="1" x14ac:dyDescent="0.2">
      <c r="A509" s="10">
        <f>IF(AND($I$23=9,$G$23&lt;&gt;"",$Z$23&lt;&gt;"UD"),ABS($X$23),0)</f>
        <v>0</v>
      </c>
      <c r="B509" s="10"/>
      <c r="C509" s="10"/>
      <c r="D509" s="10"/>
      <c r="E509" s="10"/>
      <c r="F509" s="10"/>
      <c r="G509" s="10"/>
      <c r="H509" s="10">
        <f>IF(AND($I$44=9,$G$44&lt;&gt;"",$Z$44&lt;&gt;"UD"),ABS($X$44),0)</f>
        <v>0</v>
      </c>
      <c r="I509" s="10"/>
      <c r="J509" s="10"/>
      <c r="K509" s="10"/>
      <c r="L509" s="10"/>
      <c r="M509" s="10"/>
      <c r="N509" s="10">
        <f>IF(AND($AO$23=9,$AM$23&lt;&gt;"",$BE$23&lt;&gt;"UD"),ABS($BC$23),0)</f>
        <v>0</v>
      </c>
      <c r="O509" s="10"/>
      <c r="P509" s="10"/>
      <c r="Q509" s="10"/>
      <c r="R509" s="10"/>
      <c r="S509" s="10"/>
      <c r="T509" s="10">
        <f>IF(AND($AO$36=9,$AM$36&lt;&gt;"",$BE$36&lt;&gt;"UD"),ABS($BC$36),0)</f>
        <v>0</v>
      </c>
      <c r="U509" s="10"/>
      <c r="V509" s="77"/>
      <c r="W509" s="77"/>
      <c r="X509" s="77"/>
      <c r="Y509" s="77"/>
      <c r="Z509" s="77"/>
      <c r="AA509" s="77"/>
      <c r="AB509" s="77"/>
      <c r="AC509" s="10">
        <f>IF(AND($I$23=9,$G$23&lt;&gt;"",$Z$23="UD"),ABS($X$23),0)</f>
        <v>0</v>
      </c>
      <c r="AD509" s="10"/>
      <c r="AE509" s="77"/>
      <c r="AF509" s="77"/>
      <c r="AG509" s="10"/>
      <c r="AH509" s="10"/>
      <c r="AI509" s="10">
        <f>IF(AND($I$43=9,$G$43&lt;&gt;"",$Z$43="UD"),ABS($X$43),0)</f>
        <v>0</v>
      </c>
      <c r="AJ509" s="10"/>
      <c r="AK509" s="10"/>
      <c r="AL509" s="10"/>
      <c r="AM509" s="10"/>
      <c r="AN509" s="10">
        <f>IF(AND($AO$22=9,$AM$22&lt;&gt;"",$BE$22="UD"),ABS($BC$22),0)</f>
        <v>0</v>
      </c>
      <c r="AO509" s="10"/>
      <c r="AP509" s="10"/>
      <c r="AQ509" s="10"/>
      <c r="AR509" s="10">
        <f>IF(AND($AO$36=9,$AM$36&lt;&gt;"",$BE$36="UD"),ABS($BC$36),0)</f>
        <v>0</v>
      </c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88"/>
      <c r="BO509" s="88"/>
      <c r="BP509" s="88"/>
      <c r="BQ509" s="88"/>
      <c r="BR509" s="88"/>
      <c r="BS509" s="88"/>
      <c r="BT509" s="88"/>
      <c r="BU509" s="88"/>
      <c r="BV509" s="88"/>
      <c r="BW509" s="88"/>
      <c r="BX509" s="88"/>
      <c r="BY509" s="88"/>
      <c r="BZ509" s="88"/>
      <c r="CA509" s="88"/>
      <c r="CB509" s="88"/>
      <c r="CC509" s="88"/>
      <c r="CD509" s="88"/>
      <c r="CE509" s="88"/>
      <c r="CF509" s="88"/>
    </row>
    <row r="510" spans="1:84" s="15" customFormat="1" ht="11.25" hidden="1" customHeight="1" x14ac:dyDescent="0.2">
      <c r="A510" s="10">
        <f>IF(AND($I$24=9,$G$24&lt;&gt;"",$Z$24&lt;&gt;"UD"),ABS($X$24),0)</f>
        <v>0</v>
      </c>
      <c r="B510" s="10"/>
      <c r="C510" s="10"/>
      <c r="D510" s="10"/>
      <c r="E510" s="10"/>
      <c r="F510" s="10"/>
      <c r="G510" s="10"/>
      <c r="H510" s="10">
        <f>IF(AND($I$45=9,$G$45&lt;&gt;"",$Z$45&lt;&gt;"UD"),ABS($X$45),0)</f>
        <v>0</v>
      </c>
      <c r="I510" s="10"/>
      <c r="J510" s="10"/>
      <c r="K510" s="10"/>
      <c r="L510" s="10"/>
      <c r="M510" s="10"/>
      <c r="N510" s="10">
        <f>IF(AND($AO$24=9,$AM$24&lt;&gt;"",$BE$24&lt;&gt;"UD"),ABS($BC$24),0)</f>
        <v>0</v>
      </c>
      <c r="O510" s="10"/>
      <c r="P510" s="10"/>
      <c r="Q510" s="10"/>
      <c r="R510" s="10"/>
      <c r="S510" s="10"/>
      <c r="T510" s="10">
        <f>IF(AND($AO$37=9,$AM$37&lt;&gt;"",$BE$37&lt;&gt;"UD"),ABS($BC$37),0)</f>
        <v>0</v>
      </c>
      <c r="U510" s="10"/>
      <c r="V510" s="77"/>
      <c r="W510" s="77"/>
      <c r="X510" s="77"/>
      <c r="Y510" s="77"/>
      <c r="Z510" s="77"/>
      <c r="AA510" s="77"/>
      <c r="AB510" s="77"/>
      <c r="AC510" s="10">
        <f>IF(AND($I$24=9,$G$24&lt;&gt;"",$Z$24="UD"),ABS($X$24),0)</f>
        <v>0</v>
      </c>
      <c r="AD510" s="10"/>
      <c r="AE510" s="77"/>
      <c r="AF510" s="77"/>
      <c r="AG510" s="10"/>
      <c r="AH510" s="10"/>
      <c r="AI510" s="10">
        <f>IF(AND($I$44=9,$G$44&lt;&gt;"",$Z$44="UD"),ABS($X$44),0)</f>
        <v>0</v>
      </c>
      <c r="AJ510" s="10"/>
      <c r="AK510" s="10"/>
      <c r="AL510" s="10"/>
      <c r="AM510" s="10"/>
      <c r="AN510" s="10">
        <f>IF(AND($AO$23=9,$AM$23&lt;&gt;"",$BE$23="UD"),ABS($BC$23),0)</f>
        <v>0</v>
      </c>
      <c r="AO510" s="10"/>
      <c r="AP510" s="10"/>
      <c r="AQ510" s="10"/>
      <c r="AR510" s="10">
        <f>IF(AND($AO$37=9,$AM$37&lt;&gt;"",$BE$37="UD"),ABS($BC$37),0)</f>
        <v>0</v>
      </c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88"/>
      <c r="BO510" s="88"/>
      <c r="BP510" s="88"/>
      <c r="BQ510" s="88"/>
      <c r="BR510" s="88"/>
      <c r="BS510" s="88"/>
      <c r="BT510" s="88"/>
      <c r="BU510" s="88"/>
      <c r="BV510" s="88"/>
      <c r="BW510" s="88"/>
      <c r="BX510" s="88"/>
      <c r="BY510" s="88"/>
      <c r="BZ510" s="88"/>
      <c r="CA510" s="88"/>
      <c r="CB510" s="88"/>
      <c r="CC510" s="88"/>
      <c r="CD510" s="88"/>
      <c r="CE510" s="88"/>
      <c r="CF510" s="88"/>
    </row>
    <row r="511" spans="1:84" s="15" customFormat="1" ht="11.25" hidden="1" customHeight="1" x14ac:dyDescent="0.2">
      <c r="A511" s="10">
        <f>IF(AND($I$25=9,$G$25&lt;&gt;"",$Z$25&lt;&gt;"UD"),ABS($X$25),0)</f>
        <v>0</v>
      </c>
      <c r="B511" s="10"/>
      <c r="C511" s="10"/>
      <c r="D511" s="10"/>
      <c r="E511" s="10"/>
      <c r="F511" s="10"/>
      <c r="G511" s="10"/>
      <c r="H511" s="10">
        <f>IF(AND($I$46=9,$G$46&lt;&gt;"",$Z$46&lt;&gt;"UD"),ABS($X$46),0)</f>
        <v>0</v>
      </c>
      <c r="I511" s="10"/>
      <c r="J511" s="10"/>
      <c r="K511" s="10"/>
      <c r="L511" s="10"/>
      <c r="M511" s="10"/>
      <c r="N511" s="10">
        <f>IF(AND($AO$25=9,$AM$25&lt;&gt;"",$BE$25&lt;&gt;"UD"),ABS($BC$25),0)</f>
        <v>0</v>
      </c>
      <c r="O511" s="10"/>
      <c r="P511" s="10"/>
      <c r="Q511" s="10"/>
      <c r="R511" s="10"/>
      <c r="S511" s="10"/>
      <c r="T511" s="10">
        <f>IF(AND($AO$38=9,$AM$38&lt;&gt;"",$BE$38&lt;&gt;"UD"),ABS($BC$38),0)</f>
        <v>0</v>
      </c>
      <c r="U511" s="10"/>
      <c r="V511" s="77"/>
      <c r="W511" s="77"/>
      <c r="X511" s="77"/>
      <c r="Y511" s="77"/>
      <c r="Z511" s="77"/>
      <c r="AA511" s="77"/>
      <c r="AB511" s="77"/>
      <c r="AC511" s="10">
        <f>IF(AND($I$25=9,$G$25&lt;&gt;"",$Z$25="UD"),ABS($X$25),0)</f>
        <v>0</v>
      </c>
      <c r="AD511" s="10"/>
      <c r="AE511" s="77"/>
      <c r="AF511" s="77"/>
      <c r="AG511" s="10"/>
      <c r="AH511" s="10"/>
      <c r="AI511" s="10">
        <f>IF(AND($I$45=9,$G$45&lt;&gt;"",$Z$45="UD"),ABS($X$45),0)</f>
        <v>0</v>
      </c>
      <c r="AJ511" s="10"/>
      <c r="AK511" s="10"/>
      <c r="AL511" s="10"/>
      <c r="AM511" s="10"/>
      <c r="AN511" s="10">
        <f>IF(AND($AO$24=9,$AM$24&lt;&gt;"",$BE$24="UD"),ABS($BC$24),0)</f>
        <v>0</v>
      </c>
      <c r="AO511" s="10"/>
      <c r="AP511" s="10"/>
      <c r="AQ511" s="10"/>
      <c r="AR511" s="10">
        <f>IF(AND($AO$38=9,$AM$38&lt;&gt;"",$BE$38="UD"),ABS($BC$38),0)</f>
        <v>0</v>
      </c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88"/>
      <c r="BO511" s="88"/>
      <c r="BP511" s="88"/>
      <c r="BQ511" s="88"/>
      <c r="BR511" s="88"/>
      <c r="BS511" s="88"/>
      <c r="BT511" s="88"/>
      <c r="BU511" s="88"/>
      <c r="BV511" s="88"/>
      <c r="BW511" s="88"/>
      <c r="BX511" s="88"/>
      <c r="BY511" s="88"/>
      <c r="BZ511" s="88"/>
      <c r="CA511" s="88"/>
      <c r="CB511" s="88"/>
      <c r="CC511" s="88"/>
      <c r="CD511" s="88"/>
      <c r="CE511" s="88"/>
      <c r="CF511" s="88"/>
    </row>
    <row r="512" spans="1:84" s="15" customFormat="1" ht="11.25" hidden="1" customHeight="1" x14ac:dyDescent="0.2">
      <c r="A512" s="10">
        <f>IF(AND($I$26=9,$G$26&lt;&gt;"",$Z$26&lt;&gt;"UD"),ABS($X$26),0)</f>
        <v>0</v>
      </c>
      <c r="B512" s="10"/>
      <c r="C512" s="10"/>
      <c r="D512" s="10"/>
      <c r="E512" s="10"/>
      <c r="F512" s="10"/>
      <c r="G512" s="10"/>
      <c r="H512" s="10">
        <f>IF(AND($I$47=9,$G$47&lt;&gt;"",$Z$47&lt;&gt;"UD"),ABS($X$47),0)</f>
        <v>0</v>
      </c>
      <c r="I512" s="10"/>
      <c r="J512" s="10"/>
      <c r="K512" s="10"/>
      <c r="L512" s="10"/>
      <c r="M512" s="10"/>
      <c r="N512" s="79">
        <f>SUM(N501:N511)</f>
        <v>0</v>
      </c>
      <c r="O512" s="79" t="s">
        <v>130</v>
      </c>
      <c r="P512" s="10"/>
      <c r="Q512" s="10"/>
      <c r="R512" s="10"/>
      <c r="S512" s="10"/>
      <c r="T512" s="79">
        <f>SUM(T502:T511)</f>
        <v>0</v>
      </c>
      <c r="U512" s="79" t="s">
        <v>130</v>
      </c>
      <c r="V512" s="77"/>
      <c r="W512" s="77"/>
      <c r="X512" s="77"/>
      <c r="Y512" s="77"/>
      <c r="Z512" s="77"/>
      <c r="AA512" s="77"/>
      <c r="AB512" s="77"/>
      <c r="AC512" s="10">
        <f>IF(AND($I$26=9,$G$26&lt;&gt;"",$Z$26="UD"),ABS($X$26),0)</f>
        <v>0</v>
      </c>
      <c r="AD512" s="10"/>
      <c r="AE512" s="77"/>
      <c r="AF512" s="77"/>
      <c r="AG512" s="10"/>
      <c r="AH512" s="10"/>
      <c r="AI512" s="10">
        <f>IF(AND($I$46=9,$G$46&lt;&gt;"",$Z$46="UD"),ABS($X$46),0)</f>
        <v>0</v>
      </c>
      <c r="AJ512" s="10"/>
      <c r="AK512" s="10"/>
      <c r="AL512" s="10"/>
      <c r="AM512" s="10"/>
      <c r="AN512" s="10">
        <f>IF(AND($AO$25=9,$AM$25&lt;&gt;"",$BE$25="UD"),ABS($BC$25),0)</f>
        <v>0</v>
      </c>
      <c r="AO512" s="10"/>
      <c r="AP512" s="10"/>
      <c r="AQ512" s="10"/>
      <c r="AR512" s="79">
        <f>SUM(AR502:AR511)</f>
        <v>0</v>
      </c>
      <c r="AS512" s="79" t="s">
        <v>130</v>
      </c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88"/>
      <c r="BO512" s="88"/>
      <c r="BP512" s="88"/>
      <c r="BQ512" s="88"/>
      <c r="BR512" s="88"/>
      <c r="BS512" s="88"/>
      <c r="BT512" s="88"/>
      <c r="BU512" s="88"/>
      <c r="BV512" s="88"/>
      <c r="BW512" s="88"/>
      <c r="BX512" s="88"/>
      <c r="BY512" s="88"/>
      <c r="BZ512" s="88"/>
      <c r="CA512" s="88"/>
      <c r="CB512" s="88"/>
      <c r="CC512" s="88"/>
      <c r="CD512" s="88"/>
      <c r="CE512" s="88"/>
      <c r="CF512" s="88"/>
    </row>
    <row r="513" spans="1:84" s="15" customFormat="1" ht="11.25" hidden="1" customHeight="1" x14ac:dyDescent="0.2">
      <c r="A513" s="10">
        <f>IF(AND($I$27=9,$G$27&lt;&gt;"",$Z$27&lt;&gt;"UD"),ABS($X$27),0)</f>
        <v>0</v>
      </c>
      <c r="B513" s="10"/>
      <c r="C513" s="10"/>
      <c r="D513" s="10"/>
      <c r="E513" s="10"/>
      <c r="F513" s="10"/>
      <c r="G513" s="10"/>
      <c r="H513" s="79">
        <f>SUM(H501:H512)</f>
        <v>0</v>
      </c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77"/>
      <c r="W513" s="77"/>
      <c r="X513" s="77"/>
      <c r="Y513" s="77"/>
      <c r="Z513" s="77"/>
      <c r="AA513" s="77"/>
      <c r="AB513" s="77"/>
      <c r="AC513" s="10">
        <f>IF(AND($I$27=9,$G$27&lt;&gt;"",$Z$27="UD"),ABS($X$27),0)</f>
        <v>0</v>
      </c>
      <c r="AD513" s="10"/>
      <c r="AE513" s="77"/>
      <c r="AF513" s="77"/>
      <c r="AG513" s="10"/>
      <c r="AH513" s="10"/>
      <c r="AI513" s="10">
        <f>IF(AND($I$47=9,$G$47&lt;&gt;"",$Z$47="UD"),ABS($X$47),0)</f>
        <v>0</v>
      </c>
      <c r="AJ513" s="10"/>
      <c r="AK513" s="10"/>
      <c r="AL513" s="10"/>
      <c r="AM513" s="10"/>
      <c r="AN513" s="79">
        <f>SUM(AN502:AN512)</f>
        <v>0</v>
      </c>
      <c r="AO513" s="79" t="s">
        <v>130</v>
      </c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88"/>
      <c r="BO513" s="88"/>
      <c r="BP513" s="88"/>
      <c r="BQ513" s="88"/>
      <c r="BR513" s="88"/>
      <c r="BS513" s="88"/>
      <c r="BT513" s="88"/>
      <c r="BU513" s="88"/>
      <c r="BV513" s="88"/>
      <c r="BW513" s="88"/>
      <c r="BX513" s="88"/>
      <c r="BY513" s="88"/>
      <c r="BZ513" s="88"/>
      <c r="CA513" s="88"/>
      <c r="CB513" s="88"/>
      <c r="CC513" s="88"/>
      <c r="CD513" s="88"/>
      <c r="CE513" s="88"/>
      <c r="CF513" s="88"/>
    </row>
    <row r="514" spans="1:84" s="15" customFormat="1" ht="11.25" hidden="1" customHeight="1" x14ac:dyDescent="0.2">
      <c r="A514" s="10">
        <f>IF(AND($I$28=9,$G$28&lt;&gt;"",$Z$28&lt;&gt;"UD"),ABS($X$28),0)</f>
        <v>0</v>
      </c>
      <c r="B514" s="10"/>
      <c r="C514" s="10"/>
      <c r="D514" s="10"/>
      <c r="E514" s="10"/>
      <c r="F514" s="10"/>
      <c r="G514" s="10"/>
      <c r="H514" s="10"/>
      <c r="I514" s="79" t="s">
        <v>130</v>
      </c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77"/>
      <c r="W514" s="77"/>
      <c r="X514" s="77"/>
      <c r="Y514" s="77"/>
      <c r="Z514" s="77"/>
      <c r="AA514" s="77"/>
      <c r="AB514" s="77"/>
      <c r="AC514" s="10">
        <f>IF(AND($I$28=9,$G$28&lt;&gt;"",$Z$28="UD"),ABS($X$28),0)</f>
        <v>0</v>
      </c>
      <c r="AD514" s="10"/>
      <c r="AE514" s="77"/>
      <c r="AF514" s="77"/>
      <c r="AG514" s="10"/>
      <c r="AH514" s="10"/>
      <c r="AI514" s="79">
        <f>SUM(AI502:AI513)</f>
        <v>0</v>
      </c>
      <c r="AJ514" s="79" t="s">
        <v>130</v>
      </c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88"/>
      <c r="BO514" s="88"/>
      <c r="BP514" s="88"/>
      <c r="BQ514" s="88"/>
      <c r="BR514" s="88"/>
      <c r="BS514" s="88"/>
      <c r="BT514" s="88"/>
      <c r="BU514" s="88"/>
      <c r="BV514" s="88"/>
      <c r="BW514" s="88"/>
      <c r="BX514" s="88"/>
      <c r="BY514" s="88"/>
      <c r="BZ514" s="88"/>
      <c r="CA514" s="88"/>
      <c r="CB514" s="88"/>
      <c r="CC514" s="88"/>
      <c r="CD514" s="88"/>
      <c r="CE514" s="88"/>
      <c r="CF514" s="88"/>
    </row>
    <row r="515" spans="1:84" s="88" customFormat="1" ht="11.25" hidden="1" customHeight="1" x14ac:dyDescent="0.2">
      <c r="A515" s="10">
        <f>IF(AND($I$29=9,$G$29&lt;&gt;"",$Z$29&lt;&gt;"UD"),ABS($X$29),0)</f>
        <v>0</v>
      </c>
      <c r="B515" s="84"/>
      <c r="C515" s="84"/>
      <c r="D515" s="84"/>
      <c r="E515" s="84"/>
      <c r="F515" s="84"/>
      <c r="G515" s="84"/>
      <c r="H515" s="84"/>
      <c r="I515" s="10"/>
      <c r="J515" s="10"/>
      <c r="K515" s="10"/>
      <c r="L515" s="10"/>
      <c r="M515" s="84"/>
      <c r="N515" s="84"/>
      <c r="O515" s="84"/>
      <c r="P515" s="84"/>
      <c r="Q515" s="84"/>
      <c r="R515" s="10"/>
      <c r="S515" s="10"/>
      <c r="T515" s="10"/>
      <c r="U515" s="10"/>
      <c r="V515" s="77"/>
      <c r="W515" s="77"/>
      <c r="X515" s="77"/>
      <c r="Y515" s="77"/>
      <c r="Z515" s="77"/>
      <c r="AA515" s="77"/>
      <c r="AB515" s="77"/>
      <c r="AC515" s="10">
        <f>IF(AND($I$29=9,$G$29&lt;&gt;"",$Z$29="UD"),ABS($X$29),0)</f>
        <v>0</v>
      </c>
      <c r="AD515" s="10"/>
      <c r="AE515" s="77"/>
      <c r="AF515" s="77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84"/>
      <c r="BH515" s="84"/>
      <c r="BI515" s="10"/>
      <c r="BJ515" s="10"/>
      <c r="BK515" s="10"/>
      <c r="BL515" s="10"/>
      <c r="BM515" s="10"/>
      <c r="BN515" s="87"/>
    </row>
    <row r="516" spans="1:84" s="88" customFormat="1" ht="11.25" hidden="1" customHeight="1" x14ac:dyDescent="0.2">
      <c r="A516" s="84">
        <f>IF(AND($I$30=9,$G$30&lt;&gt;"",$Z$30&lt;&gt;"UD"),ABS($X$30),0)</f>
        <v>0</v>
      </c>
      <c r="B516" s="84"/>
      <c r="C516" s="84"/>
      <c r="D516" s="84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4"/>
      <c r="V516" s="89"/>
      <c r="W516" s="89"/>
      <c r="X516" s="89"/>
      <c r="Y516" s="89"/>
      <c r="Z516" s="89"/>
      <c r="AA516" s="89"/>
      <c r="AB516" s="89"/>
      <c r="AC516" s="84">
        <f>IF(AND($I$30=9,$G$30&lt;&gt;"",$Z$30="UD"),ABS($X$30),0)</f>
        <v>0</v>
      </c>
      <c r="AD516" s="84"/>
      <c r="AE516" s="89"/>
      <c r="AF516" s="89"/>
      <c r="AG516" s="84"/>
      <c r="AH516" s="84"/>
      <c r="AI516" s="84"/>
      <c r="AJ516" s="90"/>
      <c r="AK516" s="84"/>
      <c r="AL516" s="84"/>
      <c r="AM516" s="84"/>
      <c r="AN516" s="84"/>
      <c r="AO516" s="84"/>
      <c r="AP516" s="84"/>
      <c r="AQ516" s="84"/>
      <c r="AR516" s="84"/>
      <c r="AS516" s="84"/>
      <c r="AT516" s="84"/>
      <c r="AU516" s="84"/>
      <c r="AV516" s="84"/>
      <c r="AW516" s="84"/>
      <c r="AX516" s="84"/>
      <c r="AY516" s="84"/>
      <c r="AZ516" s="84"/>
      <c r="BA516" s="84"/>
      <c r="BB516" s="84"/>
      <c r="BC516" s="84"/>
      <c r="BD516" s="84"/>
      <c r="BE516" s="84"/>
      <c r="BF516" s="84"/>
      <c r="BG516" s="84"/>
      <c r="BH516" s="84"/>
      <c r="BI516" s="84"/>
      <c r="BJ516" s="84"/>
      <c r="BK516" s="84"/>
      <c r="BL516" s="84"/>
      <c r="BM516" s="84"/>
    </row>
    <row r="517" spans="1:84" s="88" customFormat="1" ht="11.25" hidden="1" customHeight="1" x14ac:dyDescent="0.2">
      <c r="A517" s="84">
        <f>IF(AND($I$31=9,$G$31&lt;&gt;"",$Z$31&lt;&gt;"UD"),ABS($X$31),0)</f>
        <v>0</v>
      </c>
      <c r="B517" s="15"/>
      <c r="C517" s="84"/>
      <c r="D517" s="84"/>
      <c r="E517" s="84"/>
      <c r="F517" s="84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4"/>
      <c r="V517" s="89"/>
      <c r="W517" s="89"/>
      <c r="X517" s="89"/>
      <c r="Y517" s="89"/>
      <c r="Z517" s="89"/>
      <c r="AA517" s="89"/>
      <c r="AB517" s="89"/>
      <c r="AC517" s="84">
        <f>IF(AND($I$31=9,$G$31&lt;&gt;"",$Z$31="UD"),ABS($X$31),0)</f>
        <v>0</v>
      </c>
      <c r="AD517" s="84"/>
      <c r="AE517" s="89"/>
      <c r="AF517" s="89"/>
      <c r="AG517" s="84"/>
      <c r="AH517" s="84"/>
      <c r="AI517" s="84"/>
      <c r="AJ517" s="90"/>
      <c r="AK517" s="84"/>
      <c r="AL517" s="84"/>
      <c r="AM517" s="84"/>
      <c r="AN517" s="84"/>
      <c r="AO517" s="84"/>
      <c r="AP517" s="84"/>
      <c r="AQ517" s="84"/>
      <c r="AR517" s="84"/>
      <c r="AS517" s="84"/>
      <c r="AT517" s="84"/>
      <c r="AU517" s="84"/>
      <c r="AV517" s="84"/>
      <c r="AW517" s="84"/>
      <c r="AX517" s="84"/>
      <c r="AY517" s="84"/>
      <c r="AZ517" s="84"/>
      <c r="BA517" s="84"/>
      <c r="BB517" s="84"/>
      <c r="BC517" s="84"/>
      <c r="BD517" s="84"/>
      <c r="BE517" s="84"/>
      <c r="BF517" s="84"/>
      <c r="BG517" s="84"/>
      <c r="BH517" s="84"/>
      <c r="BI517" s="84"/>
      <c r="BJ517" s="84"/>
      <c r="BK517" s="84"/>
      <c r="BL517" s="84"/>
      <c r="BM517" s="84"/>
    </row>
    <row r="518" spans="1:84" s="15" customFormat="1" ht="11.25" hidden="1" customHeight="1" x14ac:dyDescent="0.2">
      <c r="A518" s="10">
        <f>IF(AND($I$14=9,$G$14&lt;&gt;"",$Z$14&lt;&gt;"UD"),ABS($X$14),0)</f>
        <v>0</v>
      </c>
      <c r="B518" s="10"/>
      <c r="C518" s="10"/>
      <c r="D518" s="10"/>
      <c r="E518" s="10"/>
      <c r="F518" s="10"/>
      <c r="G518" s="10"/>
      <c r="H518" s="10"/>
      <c r="I518" s="84"/>
      <c r="J518" s="84"/>
      <c r="K518" s="84"/>
      <c r="L518" s="84"/>
      <c r="M518" s="10"/>
      <c r="N518" s="10"/>
      <c r="O518" s="10"/>
      <c r="P518" s="10"/>
      <c r="Q518" s="10"/>
      <c r="R518" s="84"/>
      <c r="S518" s="84"/>
      <c r="T518" s="84"/>
      <c r="U518" s="84"/>
      <c r="V518" s="89"/>
      <c r="W518" s="89"/>
      <c r="X518" s="89"/>
      <c r="Y518" s="89"/>
      <c r="Z518" s="89"/>
      <c r="AA518" s="89"/>
      <c r="AB518" s="89"/>
      <c r="AC518" s="10">
        <f>IF(AND($I$14=9,$G$14&lt;&gt;"",$Z$14="UD"),ABS($X$14),0)</f>
        <v>0</v>
      </c>
      <c r="AE518" s="89"/>
      <c r="AF518" s="89"/>
      <c r="AG518" s="84"/>
      <c r="AH518" s="84"/>
      <c r="AI518" s="84"/>
      <c r="AJ518" s="90"/>
      <c r="AK518" s="84"/>
      <c r="AL518" s="84"/>
      <c r="AM518" s="84"/>
      <c r="AN518" s="84"/>
      <c r="AO518" s="84"/>
      <c r="AP518" s="84"/>
      <c r="AQ518" s="84"/>
      <c r="AR518" s="84"/>
      <c r="AS518" s="84"/>
      <c r="AT518" s="84"/>
      <c r="AU518" s="84"/>
      <c r="AV518" s="84"/>
      <c r="AW518" s="84"/>
      <c r="AX518" s="84"/>
      <c r="AY518" s="84"/>
      <c r="AZ518" s="84"/>
      <c r="BA518" s="84"/>
      <c r="BB518" s="84"/>
      <c r="BC518" s="84"/>
      <c r="BD518" s="84"/>
      <c r="BE518" s="84"/>
      <c r="BF518" s="84"/>
      <c r="BG518" s="10"/>
      <c r="BH518" s="10"/>
      <c r="BI518" s="84"/>
      <c r="BJ518" s="84"/>
      <c r="BK518" s="84"/>
      <c r="BL518" s="84"/>
      <c r="BM518" s="84"/>
      <c r="BN518" s="88"/>
      <c r="BO518" s="88"/>
      <c r="BP518" s="88"/>
      <c r="BQ518" s="88"/>
      <c r="BR518" s="88"/>
      <c r="BS518" s="88"/>
      <c r="BT518" s="88"/>
      <c r="BU518" s="88"/>
      <c r="BV518" s="88"/>
      <c r="BW518" s="88"/>
      <c r="BX518" s="88"/>
      <c r="BY518" s="88"/>
      <c r="BZ518" s="88"/>
      <c r="CA518" s="88"/>
      <c r="CB518" s="88"/>
      <c r="CC518" s="88"/>
      <c r="CD518" s="88"/>
      <c r="CE518" s="88"/>
      <c r="CF518" s="88"/>
    </row>
    <row r="519" spans="1:84" s="15" customFormat="1" ht="11.25" hidden="1" customHeight="1" x14ac:dyDescent="0.2">
      <c r="A519" s="10">
        <f>IF(AND($I$15=9,$G$15&lt;&gt;"",$Z$15&lt;&gt;"UD"),ABS($X$15),0)</f>
        <v>0</v>
      </c>
      <c r="B519" s="92" t="s">
        <v>130</v>
      </c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77"/>
      <c r="W519" s="77"/>
      <c r="X519" s="77"/>
      <c r="Y519" s="77"/>
      <c r="Z519" s="77"/>
      <c r="AA519" s="77"/>
      <c r="AB519" s="77"/>
      <c r="AC519" s="10">
        <f>IF(AND($I$15=9,$G$15&lt;&gt;"",$Z$15="UD"),ABS($X$15),0)</f>
        <v>0</v>
      </c>
      <c r="AD519" s="10"/>
      <c r="AE519" s="77"/>
      <c r="AF519" s="77"/>
      <c r="AG519" s="10"/>
      <c r="AH519" s="10"/>
      <c r="AI519" s="10"/>
      <c r="AJ519" s="49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88"/>
      <c r="BO519" s="88"/>
      <c r="BP519" s="88"/>
      <c r="BQ519" s="88"/>
      <c r="BR519" s="88"/>
      <c r="BS519" s="88"/>
      <c r="BT519" s="88"/>
      <c r="BU519" s="88"/>
      <c r="BV519" s="88"/>
      <c r="BW519" s="88"/>
      <c r="BX519" s="88"/>
      <c r="BY519" s="88"/>
      <c r="BZ519" s="88"/>
      <c r="CA519" s="88"/>
      <c r="CB519" s="88"/>
      <c r="CC519" s="88"/>
      <c r="CD519" s="88"/>
      <c r="CE519" s="88"/>
      <c r="CF519" s="88"/>
    </row>
    <row r="520" spans="1:84" s="15" customFormat="1" ht="11.25" hidden="1" customHeight="1" x14ac:dyDescent="0.2">
      <c r="A520" s="92">
        <f>SUM(A502:A519)</f>
        <v>0</v>
      </c>
      <c r="B520" s="77" t="s">
        <v>153</v>
      </c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77"/>
      <c r="W520" s="77"/>
      <c r="X520" s="77"/>
      <c r="Y520" s="77"/>
      <c r="Z520" s="77"/>
      <c r="AA520" s="77"/>
      <c r="AB520" s="77"/>
      <c r="AC520" s="92">
        <f>SUM(AC502:AC519)</f>
        <v>0</v>
      </c>
      <c r="AD520" s="92" t="s">
        <v>130</v>
      </c>
      <c r="AE520" s="10"/>
      <c r="AF520" s="77"/>
      <c r="AG520" s="10"/>
      <c r="AH520" s="10"/>
      <c r="AI520" s="10"/>
      <c r="AJ520" s="49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88"/>
      <c r="BO520" s="88"/>
      <c r="BP520" s="88"/>
      <c r="BQ520" s="88"/>
      <c r="BR520" s="88"/>
      <c r="BS520" s="88"/>
      <c r="BT520" s="88"/>
      <c r="BU520" s="88"/>
      <c r="BV520" s="88"/>
      <c r="BW520" s="88"/>
      <c r="BX520" s="88"/>
      <c r="BY520" s="88"/>
      <c r="BZ520" s="88"/>
      <c r="CA520" s="88"/>
      <c r="CB520" s="88"/>
      <c r="CC520" s="88"/>
      <c r="CD520" s="88"/>
      <c r="CE520" s="88"/>
      <c r="CF520" s="88"/>
    </row>
    <row r="521" spans="1:84" s="15" customFormat="1" ht="11.25" hidden="1" customHeight="1" x14ac:dyDescent="0.2">
      <c r="A521" s="10">
        <f>A520+H513+N512+T512+Y502</f>
        <v>0</v>
      </c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77"/>
      <c r="W521" s="77"/>
      <c r="X521" s="77"/>
      <c r="Y521" s="77"/>
      <c r="Z521" s="77"/>
      <c r="AA521" s="77"/>
      <c r="AB521" s="77"/>
      <c r="AC521" s="10">
        <f>AC520+AI514+AN513+AR512+AW502</f>
        <v>0</v>
      </c>
      <c r="AD521" s="77" t="s">
        <v>153</v>
      </c>
      <c r="AE521" s="77"/>
      <c r="AF521" s="77"/>
      <c r="AG521" s="10"/>
      <c r="AH521" s="10"/>
      <c r="AI521" s="10"/>
      <c r="AJ521" s="49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88"/>
      <c r="BO521" s="88"/>
      <c r="BP521" s="88"/>
      <c r="BQ521" s="88"/>
      <c r="BR521" s="88"/>
      <c r="BS521" s="88"/>
      <c r="BT521" s="88"/>
      <c r="BU521" s="88"/>
      <c r="BV521" s="88"/>
      <c r="BW521" s="88"/>
      <c r="BX521" s="88"/>
      <c r="BY521" s="88"/>
      <c r="BZ521" s="88"/>
      <c r="CA521" s="88"/>
      <c r="CB521" s="88"/>
      <c r="CC521" s="88"/>
      <c r="CD521" s="88"/>
      <c r="CE521" s="88"/>
      <c r="CF521" s="88"/>
    </row>
    <row r="522" spans="1:84" s="15" customFormat="1" ht="11.25" hidden="1" customHeight="1" x14ac:dyDescent="0.2">
      <c r="A522" s="10"/>
      <c r="B522" s="10"/>
      <c r="C522" s="10"/>
      <c r="D522" s="10">
        <f>A520+AC520</f>
        <v>0</v>
      </c>
      <c r="E522" s="10"/>
      <c r="F522" s="10"/>
      <c r="G522" s="10" t="s">
        <v>5</v>
      </c>
      <c r="H522" s="10">
        <f>AC521</f>
        <v>0</v>
      </c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86"/>
      <c r="W522" s="77"/>
      <c r="X522" s="77"/>
      <c r="Y522" s="77"/>
      <c r="Z522" s="77"/>
      <c r="AA522" s="77"/>
      <c r="AB522" s="77"/>
      <c r="AC522" s="10"/>
      <c r="AD522" s="10"/>
      <c r="AE522" s="10"/>
      <c r="AF522" s="77"/>
      <c r="AG522" s="10"/>
      <c r="AH522" s="10"/>
      <c r="AI522" s="10"/>
      <c r="AJ522" s="49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83"/>
      <c r="BG522" s="10"/>
      <c r="BH522" s="10"/>
      <c r="BI522" s="10"/>
      <c r="BJ522" s="10"/>
      <c r="BK522" s="10"/>
      <c r="BL522" s="10"/>
      <c r="BM522" s="10"/>
      <c r="BN522" s="88"/>
      <c r="BO522" s="88"/>
      <c r="BP522" s="88"/>
      <c r="BQ522" s="88"/>
      <c r="BR522" s="88"/>
      <c r="BS522" s="88"/>
      <c r="BT522" s="88"/>
      <c r="BU522" s="88"/>
      <c r="BV522" s="88"/>
      <c r="BW522" s="88"/>
      <c r="BX522" s="88"/>
      <c r="BY522" s="88"/>
      <c r="BZ522" s="88"/>
      <c r="CA522" s="88"/>
      <c r="CB522" s="88"/>
      <c r="CC522" s="88"/>
      <c r="CD522" s="88"/>
      <c r="CE522" s="88"/>
      <c r="CF522" s="88"/>
    </row>
    <row r="523" spans="1:84" s="15" customFormat="1" ht="11.25" hidden="1" customHeight="1" x14ac:dyDescent="0.2">
      <c r="A523" s="10" t="s">
        <v>120</v>
      </c>
      <c r="B523" s="10"/>
      <c r="C523" s="10"/>
      <c r="D523" s="10">
        <f>H513+AI514</f>
        <v>0</v>
      </c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77"/>
      <c r="W523" s="77"/>
      <c r="X523" s="77"/>
      <c r="Y523" s="77"/>
      <c r="Z523" s="77"/>
      <c r="AA523" s="77"/>
      <c r="AB523" s="77"/>
      <c r="AC523" s="77"/>
      <c r="AD523" s="77"/>
      <c r="AE523" s="77"/>
      <c r="AF523" s="77"/>
      <c r="AG523" s="10"/>
      <c r="AH523" s="10"/>
      <c r="AI523" s="10"/>
      <c r="AJ523" s="49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88"/>
      <c r="BO523" s="88"/>
      <c r="BP523" s="88"/>
      <c r="BQ523" s="88"/>
      <c r="BR523" s="88"/>
      <c r="BS523" s="88"/>
      <c r="BT523" s="88"/>
      <c r="BU523" s="88"/>
      <c r="BV523" s="88"/>
      <c r="BW523" s="88"/>
      <c r="BX523" s="88"/>
      <c r="BY523" s="88"/>
      <c r="BZ523" s="88"/>
      <c r="CA523" s="88"/>
      <c r="CB523" s="88"/>
      <c r="CC523" s="88"/>
      <c r="CD523" s="88"/>
      <c r="CE523" s="88"/>
      <c r="CF523" s="88"/>
    </row>
    <row r="524" spans="1:84" s="15" customFormat="1" ht="11.25" hidden="1" customHeight="1" x14ac:dyDescent="0.2">
      <c r="A524" s="10" t="s">
        <v>121</v>
      </c>
      <c r="B524" s="10"/>
      <c r="C524" s="10"/>
      <c r="D524" s="10">
        <f>N512+AN513</f>
        <v>0</v>
      </c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77"/>
      <c r="W524" s="77"/>
      <c r="X524" s="77"/>
      <c r="Y524" s="77"/>
      <c r="Z524" s="77"/>
      <c r="AA524" s="77"/>
      <c r="AB524" s="77"/>
      <c r="AC524" s="77"/>
      <c r="AD524" s="77"/>
      <c r="AE524" s="77"/>
      <c r="AF524" s="77"/>
      <c r="AG524" s="10"/>
      <c r="AH524" s="10"/>
      <c r="AI524" s="10"/>
      <c r="AJ524" s="49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88"/>
      <c r="BO524" s="88"/>
      <c r="BP524" s="88"/>
      <c r="BQ524" s="88"/>
      <c r="BR524" s="88"/>
      <c r="BS524" s="88"/>
      <c r="BT524" s="88"/>
      <c r="BU524" s="88"/>
      <c r="BV524" s="88"/>
      <c r="BW524" s="88"/>
      <c r="BX524" s="88"/>
      <c r="BY524" s="88"/>
      <c r="BZ524" s="88"/>
      <c r="CA524" s="88"/>
      <c r="CB524" s="88"/>
      <c r="CC524" s="88"/>
      <c r="CD524" s="88"/>
      <c r="CE524" s="88"/>
      <c r="CF524" s="88"/>
    </row>
    <row r="525" spans="1:84" s="15" customFormat="1" ht="11.25" hidden="1" customHeight="1" x14ac:dyDescent="0.2">
      <c r="A525" s="10" t="s">
        <v>138</v>
      </c>
      <c r="B525" s="10"/>
      <c r="C525" s="10"/>
      <c r="D525" s="10">
        <f>Y502+AW502</f>
        <v>0</v>
      </c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77"/>
      <c r="W525" s="77"/>
      <c r="X525" s="77"/>
      <c r="Y525" s="77"/>
      <c r="Z525" s="77"/>
      <c r="AA525" s="77"/>
      <c r="AB525" s="77"/>
      <c r="AC525" s="77"/>
      <c r="AD525" s="77"/>
      <c r="AE525" s="77"/>
      <c r="AF525" s="77"/>
      <c r="AG525" s="10"/>
      <c r="AH525" s="10"/>
      <c r="AI525" s="10"/>
      <c r="AJ525" s="49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88"/>
      <c r="BO525" s="88"/>
      <c r="BP525" s="88"/>
      <c r="BQ525" s="88"/>
      <c r="BR525" s="88"/>
      <c r="BS525" s="88"/>
      <c r="BT525" s="88"/>
      <c r="BU525" s="88"/>
      <c r="BV525" s="88"/>
      <c r="BW525" s="88"/>
      <c r="BX525" s="88"/>
      <c r="BY525" s="88"/>
      <c r="BZ525" s="88"/>
      <c r="CA525" s="88"/>
      <c r="CB525" s="88"/>
      <c r="CC525" s="88"/>
      <c r="CD525" s="88"/>
      <c r="CE525" s="88"/>
      <c r="CF525" s="88"/>
    </row>
    <row r="526" spans="1:84" s="15" customFormat="1" ht="11.25" hidden="1" customHeight="1" x14ac:dyDescent="0.2">
      <c r="A526" s="10" t="s">
        <v>1086</v>
      </c>
      <c r="B526" s="10"/>
      <c r="C526" s="10"/>
      <c r="D526" s="10">
        <f>T512+AR512</f>
        <v>0</v>
      </c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77"/>
      <c r="W526" s="77"/>
      <c r="X526" s="77"/>
      <c r="Y526" s="77"/>
      <c r="Z526" s="77"/>
      <c r="AA526" s="77"/>
      <c r="AB526" s="77"/>
      <c r="AC526" s="77"/>
      <c r="AD526" s="77"/>
      <c r="AE526" s="77"/>
      <c r="AF526" s="77"/>
      <c r="AG526" s="10"/>
      <c r="AH526" s="10"/>
      <c r="AI526" s="10"/>
      <c r="AJ526" s="49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88"/>
      <c r="BO526" s="88"/>
      <c r="BP526" s="88"/>
      <c r="BQ526" s="88"/>
      <c r="BR526" s="88"/>
      <c r="BS526" s="88"/>
      <c r="BT526" s="88"/>
      <c r="BU526" s="88"/>
      <c r="BV526" s="88"/>
      <c r="BW526" s="88"/>
      <c r="BX526" s="88"/>
      <c r="BY526" s="88"/>
      <c r="BZ526" s="88"/>
      <c r="CA526" s="88"/>
      <c r="CB526" s="88"/>
      <c r="CC526" s="88"/>
      <c r="CD526" s="88"/>
      <c r="CE526" s="88"/>
      <c r="CF526" s="88"/>
    </row>
    <row r="527" spans="1:84" s="15" customFormat="1" ht="11.25" hidden="1" customHeight="1" x14ac:dyDescent="0.2">
      <c r="A527" s="10" t="s">
        <v>139</v>
      </c>
      <c r="B527" s="81" t="s">
        <v>153</v>
      </c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77"/>
      <c r="W527" s="77"/>
      <c r="X527" s="77"/>
      <c r="Y527" s="77"/>
      <c r="Z527" s="77"/>
      <c r="AA527" s="77"/>
      <c r="AB527" s="77"/>
      <c r="AC527" s="77"/>
      <c r="AD527" s="77"/>
      <c r="AE527" s="77"/>
      <c r="AF527" s="77"/>
      <c r="AG527" s="10"/>
      <c r="AH527" s="10"/>
      <c r="AI527" s="10"/>
      <c r="AJ527" s="49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88"/>
      <c r="BO527" s="88"/>
      <c r="BP527" s="88"/>
      <c r="BQ527" s="88"/>
      <c r="BR527" s="88"/>
      <c r="BS527" s="88"/>
      <c r="BT527" s="88"/>
      <c r="BU527" s="88"/>
      <c r="BV527" s="88"/>
      <c r="BW527" s="88"/>
      <c r="BX527" s="88"/>
      <c r="BY527" s="88"/>
      <c r="BZ527" s="88"/>
      <c r="CA527" s="88"/>
      <c r="CB527" s="88"/>
      <c r="CC527" s="88"/>
      <c r="CD527" s="88"/>
      <c r="CE527" s="88"/>
      <c r="CF527" s="88"/>
    </row>
    <row r="528" spans="1:84" s="15" customFormat="1" ht="11.25" hidden="1" customHeight="1" x14ac:dyDescent="0.2">
      <c r="A528" s="81">
        <f>A521+AC521</f>
        <v>0</v>
      </c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77"/>
      <c r="W528" s="77"/>
      <c r="X528" s="77"/>
      <c r="Y528" s="77"/>
      <c r="Z528" s="77"/>
      <c r="AA528" s="77"/>
      <c r="AB528" s="77"/>
      <c r="AC528" s="77"/>
      <c r="AD528" s="77"/>
      <c r="AE528" s="77"/>
      <c r="AF528" s="77"/>
      <c r="AG528" s="10"/>
      <c r="AH528" s="10"/>
      <c r="AI528" s="10"/>
      <c r="AJ528" s="49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88"/>
      <c r="BO528" s="88"/>
      <c r="BP528" s="88"/>
      <c r="BQ528" s="88"/>
      <c r="BR528" s="88"/>
      <c r="BS528" s="88"/>
      <c r="BT528" s="88"/>
      <c r="BU528" s="88"/>
      <c r="BV528" s="88"/>
      <c r="BW528" s="88"/>
      <c r="BX528" s="88"/>
      <c r="BY528" s="88"/>
      <c r="BZ528" s="88"/>
      <c r="CA528" s="88"/>
      <c r="CB528" s="88"/>
      <c r="CC528" s="88"/>
      <c r="CD528" s="88"/>
      <c r="CE528" s="88"/>
      <c r="CF528" s="88"/>
    </row>
    <row r="529" spans="1:84" s="15" customFormat="1" ht="11.25" hidden="1" customHeight="1" x14ac:dyDescent="0.2">
      <c r="A529" s="10"/>
      <c r="B529" s="93"/>
      <c r="C529" s="93"/>
      <c r="D529" s="93"/>
      <c r="E529" s="93"/>
      <c r="F529" s="93"/>
      <c r="G529" s="93"/>
      <c r="H529" s="93"/>
      <c r="I529" s="10"/>
      <c r="J529" s="10"/>
      <c r="K529" s="10"/>
      <c r="L529" s="10"/>
      <c r="M529" s="93"/>
      <c r="N529" s="93"/>
      <c r="O529" s="93"/>
      <c r="P529" s="93"/>
      <c r="Q529" s="93"/>
      <c r="R529" s="10"/>
      <c r="S529" s="10"/>
      <c r="T529" s="10"/>
      <c r="U529" s="10"/>
      <c r="V529" s="77"/>
      <c r="W529" s="77"/>
      <c r="X529" s="77"/>
      <c r="Y529" s="77"/>
      <c r="Z529" s="77"/>
      <c r="AA529" s="77"/>
      <c r="AB529" s="77"/>
      <c r="AC529" s="77"/>
      <c r="AD529" s="77"/>
      <c r="AE529" s="77"/>
      <c r="AF529" s="77"/>
      <c r="AG529" s="10"/>
      <c r="AH529" s="10"/>
      <c r="AI529" s="10"/>
      <c r="AJ529" s="49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93"/>
      <c r="BH529" s="93"/>
      <c r="BI529" s="10"/>
      <c r="BJ529" s="10"/>
      <c r="BK529" s="10"/>
      <c r="BL529" s="10"/>
      <c r="BM529" s="10"/>
      <c r="BN529" s="88"/>
      <c r="BO529" s="88"/>
      <c r="BP529" s="88"/>
      <c r="BQ529" s="88"/>
      <c r="BR529" s="88"/>
      <c r="BS529" s="88"/>
      <c r="BT529" s="88"/>
      <c r="BU529" s="88"/>
      <c r="BV529" s="88"/>
      <c r="BW529" s="88"/>
      <c r="BX529" s="88"/>
      <c r="BY529" s="88"/>
      <c r="BZ529" s="88"/>
      <c r="CA529" s="88"/>
      <c r="CB529" s="88"/>
      <c r="CC529" s="88"/>
      <c r="CD529" s="88"/>
      <c r="CE529" s="88"/>
      <c r="CF529" s="88"/>
    </row>
    <row r="530" spans="1:84" s="15" customFormat="1" ht="11.25" hidden="1" customHeight="1" x14ac:dyDescent="0.2">
      <c r="A530" s="93"/>
      <c r="I530" s="93"/>
      <c r="J530" s="93"/>
      <c r="K530" s="93"/>
      <c r="L530" s="93"/>
      <c r="R530" s="93"/>
      <c r="S530" s="93"/>
      <c r="T530" s="93"/>
      <c r="U530" s="93"/>
      <c r="V530" s="94"/>
      <c r="W530" s="94"/>
      <c r="X530" s="94"/>
      <c r="Y530" s="94"/>
      <c r="Z530" s="94"/>
      <c r="AA530" s="94"/>
      <c r="AB530" s="94"/>
      <c r="AC530" s="94"/>
      <c r="AD530" s="94"/>
      <c r="AE530" s="94"/>
      <c r="AF530" s="94"/>
      <c r="AG530" s="93"/>
      <c r="AH530" s="93"/>
      <c r="AI530" s="93"/>
      <c r="AJ530" s="95"/>
      <c r="AK530" s="93"/>
      <c r="AL530" s="93"/>
      <c r="AM530" s="93"/>
      <c r="AN530" s="93"/>
      <c r="AO530" s="93"/>
      <c r="AP530" s="93"/>
      <c r="AQ530" s="93"/>
      <c r="AR530" s="93"/>
      <c r="AS530" s="93"/>
      <c r="AT530" s="93"/>
      <c r="AU530" s="93"/>
      <c r="AV530" s="93"/>
      <c r="AW530" s="93"/>
      <c r="AX530" s="93"/>
      <c r="AY530" s="93"/>
      <c r="AZ530" s="93"/>
      <c r="BA530" s="93"/>
      <c r="BB530" s="93"/>
      <c r="BC530" s="93"/>
      <c r="BD530" s="93"/>
      <c r="BE530" s="93"/>
      <c r="BF530" s="93"/>
      <c r="BI530" s="93"/>
      <c r="BJ530" s="93"/>
      <c r="BK530" s="93"/>
      <c r="BL530" s="93"/>
      <c r="BM530" s="93"/>
      <c r="BN530" s="88"/>
      <c r="BO530" s="88"/>
      <c r="BP530" s="88"/>
      <c r="BQ530" s="88"/>
      <c r="BR530" s="88"/>
      <c r="BS530" s="88"/>
      <c r="BT530" s="88"/>
      <c r="BU530" s="88"/>
      <c r="BV530" s="88"/>
      <c r="BW530" s="88"/>
      <c r="BX530" s="88"/>
      <c r="BY530" s="88"/>
      <c r="BZ530" s="88"/>
      <c r="CA530" s="88"/>
      <c r="CB530" s="88"/>
      <c r="CC530" s="88"/>
      <c r="CD530" s="88"/>
      <c r="CE530" s="88"/>
      <c r="CF530" s="88"/>
    </row>
    <row r="531" spans="1:84" s="15" customFormat="1" ht="11.25" hidden="1" customHeight="1" x14ac:dyDescent="0.2">
      <c r="AJ531" s="40"/>
      <c r="BN531" s="88"/>
      <c r="BO531" s="88"/>
      <c r="BP531" s="88"/>
      <c r="BQ531" s="88"/>
      <c r="BR531" s="88"/>
      <c r="BS531" s="88"/>
      <c r="BT531" s="88"/>
      <c r="BU531" s="88"/>
      <c r="BV531" s="88"/>
      <c r="BW531" s="88"/>
      <c r="BX531" s="88"/>
      <c r="BY531" s="88"/>
      <c r="BZ531" s="88"/>
      <c r="CA531" s="88"/>
      <c r="CB531" s="88"/>
      <c r="CC531" s="88"/>
      <c r="CD531" s="88"/>
      <c r="CE531" s="88"/>
      <c r="CF531" s="88"/>
    </row>
    <row r="532" spans="1:84" s="15" customFormat="1" ht="14.4" hidden="1" x14ac:dyDescent="0.3">
      <c r="M532" s="14"/>
      <c r="N532" s="14"/>
      <c r="O532" s="14" t="s">
        <v>620</v>
      </c>
      <c r="P532" s="14"/>
      <c r="Q532" s="14"/>
      <c r="AJ532" s="40"/>
    </row>
    <row r="533" spans="1:84" s="15" customFormat="1" ht="14.4" hidden="1" x14ac:dyDescent="0.3">
      <c r="B533" s="108"/>
      <c r="C533" s="108"/>
      <c r="D533" s="108"/>
      <c r="E533" s="113"/>
      <c r="F533" s="109" t="s">
        <v>33</v>
      </c>
      <c r="G533" s="102"/>
      <c r="H533" s="102"/>
      <c r="J533" s="14" t="s">
        <v>620</v>
      </c>
      <c r="K533" s="14"/>
      <c r="L533" s="14"/>
      <c r="O533" s="102" t="s">
        <v>705</v>
      </c>
      <c r="R533" s="14"/>
      <c r="S533" s="127" t="s">
        <v>620</v>
      </c>
      <c r="T533" s="14"/>
      <c r="U533" s="14"/>
      <c r="W533" s="14" t="s">
        <v>620</v>
      </c>
      <c r="AA533" s="111" t="s">
        <v>33</v>
      </c>
      <c r="AF533" s="115" t="s">
        <v>292</v>
      </c>
      <c r="AJ533" s="40"/>
      <c r="AM533" s="115" t="s">
        <v>33</v>
      </c>
      <c r="AQ533" s="14" t="s">
        <v>620</v>
      </c>
      <c r="AV533" s="116" t="s">
        <v>586</v>
      </c>
      <c r="AZ533" s="14" t="s">
        <v>620</v>
      </c>
      <c r="BD533" s="115" t="s">
        <v>279</v>
      </c>
    </row>
    <row r="534" spans="1:84" s="15" customFormat="1" ht="14.4" hidden="1" x14ac:dyDescent="0.3">
      <c r="A534" s="115" t="s">
        <v>33</v>
      </c>
      <c r="B534" s="108"/>
      <c r="C534" s="108"/>
      <c r="D534" s="108"/>
      <c r="E534" s="113"/>
      <c r="F534" s="109" t="s">
        <v>1101</v>
      </c>
      <c r="G534" s="102"/>
      <c r="H534" s="102"/>
      <c r="J534" s="102" t="s">
        <v>689</v>
      </c>
      <c r="O534" s="102" t="s">
        <v>706</v>
      </c>
      <c r="S534" s="128" t="s">
        <v>705</v>
      </c>
      <c r="W534" s="102" t="s">
        <v>689</v>
      </c>
      <c r="AA534" s="111" t="s">
        <v>36</v>
      </c>
      <c r="AF534" s="115" t="s">
        <v>293</v>
      </c>
      <c r="AJ534" s="40"/>
      <c r="AM534" s="115" t="s">
        <v>173</v>
      </c>
      <c r="AQ534" s="103" t="s">
        <v>661</v>
      </c>
      <c r="AV534" s="117" t="s">
        <v>587</v>
      </c>
      <c r="AZ534" s="103" t="s">
        <v>637</v>
      </c>
      <c r="BD534" s="115" t="s">
        <v>280</v>
      </c>
    </row>
    <row r="535" spans="1:84" s="15" customFormat="1" ht="14.4" hidden="1" x14ac:dyDescent="0.2">
      <c r="A535" s="115" t="s">
        <v>173</v>
      </c>
      <c r="B535" s="108"/>
      <c r="C535" s="108"/>
      <c r="D535" s="108"/>
      <c r="E535" s="113"/>
      <c r="F535" s="109" t="s">
        <v>1102</v>
      </c>
      <c r="G535" s="102"/>
      <c r="H535" s="102"/>
      <c r="J535" s="102" t="s">
        <v>690</v>
      </c>
      <c r="O535" s="102" t="s">
        <v>707</v>
      </c>
      <c r="S535" s="128" t="s">
        <v>706</v>
      </c>
      <c r="W535" s="102" t="s">
        <v>690</v>
      </c>
      <c r="AA535" s="111" t="s">
        <v>37</v>
      </c>
      <c r="AF535" s="115" t="s">
        <v>294</v>
      </c>
      <c r="AJ535" s="40"/>
      <c r="AM535" s="115" t="s">
        <v>174</v>
      </c>
      <c r="AQ535" s="103" t="s">
        <v>662</v>
      </c>
      <c r="AV535" s="118" t="s">
        <v>588</v>
      </c>
      <c r="AZ535" s="103" t="s">
        <v>638</v>
      </c>
      <c r="BD535" s="115" t="s">
        <v>554</v>
      </c>
    </row>
    <row r="536" spans="1:84" s="15" customFormat="1" ht="14.4" hidden="1" x14ac:dyDescent="0.3">
      <c r="A536" s="115" t="s">
        <v>174</v>
      </c>
      <c r="B536" s="108"/>
      <c r="C536" s="108"/>
      <c r="D536" s="108"/>
      <c r="E536" s="113"/>
      <c r="F536" s="10" t="s">
        <v>1103</v>
      </c>
      <c r="G536" s="102"/>
      <c r="H536" s="102"/>
      <c r="J536" s="102" t="s">
        <v>691</v>
      </c>
      <c r="O536" s="102" t="s">
        <v>708</v>
      </c>
      <c r="S536" s="128" t="s">
        <v>707</v>
      </c>
      <c r="W536" s="102" t="s">
        <v>691</v>
      </c>
      <c r="AA536" s="111" t="s">
        <v>38</v>
      </c>
      <c r="AF536" s="115" t="s">
        <v>449</v>
      </c>
      <c r="AJ536" s="40"/>
      <c r="AM536" s="115" t="s">
        <v>175</v>
      </c>
      <c r="AQ536" s="103" t="s">
        <v>663</v>
      </c>
      <c r="AV536" s="118" t="s">
        <v>589</v>
      </c>
      <c r="AZ536" s="103" t="s">
        <v>639</v>
      </c>
      <c r="BD536" s="119" t="s">
        <v>511</v>
      </c>
    </row>
    <row r="537" spans="1:84" s="15" customFormat="1" ht="14.4" hidden="1" x14ac:dyDescent="0.2">
      <c r="A537" s="115" t="s">
        <v>175</v>
      </c>
      <c r="B537" s="108"/>
      <c r="C537" s="108"/>
      <c r="D537" s="108"/>
      <c r="E537" s="113"/>
      <c r="F537" s="109" t="s">
        <v>1104</v>
      </c>
      <c r="G537" s="102"/>
      <c r="H537" s="102"/>
      <c r="J537" s="102" t="s">
        <v>692</v>
      </c>
      <c r="O537" s="102" t="s">
        <v>709</v>
      </c>
      <c r="S537" s="128" t="s">
        <v>708</v>
      </c>
      <c r="W537" s="102" t="s">
        <v>692</v>
      </c>
      <c r="AA537" s="111" t="s">
        <v>179</v>
      </c>
      <c r="AF537" s="115" t="s">
        <v>295</v>
      </c>
      <c r="AJ537" s="40"/>
      <c r="AM537" s="115" t="s">
        <v>176</v>
      </c>
      <c r="AQ537" s="103" t="s">
        <v>664</v>
      </c>
      <c r="AV537" s="118" t="s">
        <v>590</v>
      </c>
      <c r="AZ537" s="103" t="s">
        <v>640</v>
      </c>
      <c r="BD537" s="116" t="s">
        <v>347</v>
      </c>
    </row>
    <row r="538" spans="1:84" s="15" customFormat="1" ht="14.4" hidden="1" x14ac:dyDescent="0.2">
      <c r="A538" s="115" t="s">
        <v>176</v>
      </c>
      <c r="B538" s="108"/>
      <c r="C538" s="108"/>
      <c r="D538" s="108"/>
      <c r="E538" s="113"/>
      <c r="F538" s="109" t="s">
        <v>1100</v>
      </c>
      <c r="G538" s="102"/>
      <c r="H538" s="102"/>
      <c r="J538" s="102" t="s">
        <v>729</v>
      </c>
      <c r="O538" s="102" t="s">
        <v>710</v>
      </c>
      <c r="S538" s="128" t="s">
        <v>968</v>
      </c>
      <c r="W538" s="102" t="s">
        <v>693</v>
      </c>
      <c r="AA538" s="111" t="s">
        <v>180</v>
      </c>
      <c r="AF538" s="115" t="s">
        <v>296</v>
      </c>
      <c r="AJ538" s="40"/>
      <c r="AM538" s="115" t="s">
        <v>177</v>
      </c>
      <c r="AQ538" s="103" t="s">
        <v>665</v>
      </c>
      <c r="AV538" s="118" t="s">
        <v>591</v>
      </c>
      <c r="AZ538" s="103" t="s">
        <v>641</v>
      </c>
      <c r="BD538" s="116" t="s">
        <v>348</v>
      </c>
    </row>
    <row r="539" spans="1:84" s="15" customFormat="1" ht="14.4" hidden="1" x14ac:dyDescent="0.2">
      <c r="A539" s="115" t="s">
        <v>177</v>
      </c>
      <c r="B539" s="108"/>
      <c r="C539" s="108"/>
      <c r="D539" s="108"/>
      <c r="E539" s="113"/>
      <c r="F539" s="109" t="s">
        <v>1105</v>
      </c>
      <c r="G539" s="102"/>
      <c r="H539" s="102"/>
      <c r="J539" s="102" t="s">
        <v>730</v>
      </c>
      <c r="O539" s="102" t="s">
        <v>711</v>
      </c>
      <c r="S539" s="128" t="s">
        <v>969</v>
      </c>
      <c r="W539" s="102" t="s">
        <v>694</v>
      </c>
      <c r="AA539" s="105" t="s">
        <v>41</v>
      </c>
      <c r="AF539" s="116" t="s">
        <v>586</v>
      </c>
      <c r="AJ539" s="40"/>
      <c r="AM539" s="115" t="s">
        <v>178</v>
      </c>
      <c r="AQ539" s="103" t="s">
        <v>666</v>
      </c>
      <c r="AV539" s="118" t="s">
        <v>592</v>
      </c>
      <c r="AZ539" s="103" t="s">
        <v>642</v>
      </c>
      <c r="BD539" s="115" t="s">
        <v>385</v>
      </c>
    </row>
    <row r="540" spans="1:84" s="15" customFormat="1" ht="14.4" hidden="1" x14ac:dyDescent="0.3">
      <c r="A540" s="115" t="s">
        <v>178</v>
      </c>
      <c r="B540" s="108"/>
      <c r="C540" s="108"/>
      <c r="D540" s="108"/>
      <c r="E540" s="113"/>
      <c r="F540" s="109" t="s">
        <v>1106</v>
      </c>
      <c r="G540" s="102"/>
      <c r="H540" s="102"/>
      <c r="J540" s="102" t="s">
        <v>731</v>
      </c>
      <c r="O540" s="102" t="s">
        <v>712</v>
      </c>
      <c r="S540" s="128" t="s">
        <v>970</v>
      </c>
      <c r="W540" s="102" t="s">
        <v>695</v>
      </c>
      <c r="AA540" s="105" t="s">
        <v>182</v>
      </c>
      <c r="AF540" s="117" t="s">
        <v>587</v>
      </c>
      <c r="AJ540" s="40"/>
      <c r="AM540" s="115" t="s">
        <v>36</v>
      </c>
      <c r="AQ540" s="103" t="s">
        <v>667</v>
      </c>
      <c r="AV540" s="119" t="s">
        <v>593</v>
      </c>
      <c r="AZ540" s="103" t="s">
        <v>643</v>
      </c>
      <c r="BD540" s="115" t="s">
        <v>118</v>
      </c>
    </row>
    <row r="541" spans="1:84" s="15" customFormat="1" ht="14.4" hidden="1" x14ac:dyDescent="0.3">
      <c r="A541" s="115" t="s">
        <v>36</v>
      </c>
      <c r="B541" s="108"/>
      <c r="C541" s="108"/>
      <c r="D541" s="108"/>
      <c r="E541" s="113"/>
      <c r="F541" s="109" t="s">
        <v>1107</v>
      </c>
      <c r="G541" s="102"/>
      <c r="H541" s="102"/>
      <c r="J541" s="102" t="s">
        <v>732</v>
      </c>
      <c r="O541" s="103" t="s">
        <v>721</v>
      </c>
      <c r="S541" s="128" t="s">
        <v>971</v>
      </c>
      <c r="W541" s="102" t="s">
        <v>696</v>
      </c>
      <c r="AA541" s="105" t="s">
        <v>183</v>
      </c>
      <c r="AF541" s="118" t="s">
        <v>588</v>
      </c>
      <c r="AJ541" s="40"/>
      <c r="AM541" s="115" t="s">
        <v>37</v>
      </c>
      <c r="AQ541" s="103" t="s">
        <v>668</v>
      </c>
      <c r="AV541" s="117" t="s">
        <v>344</v>
      </c>
      <c r="AZ541" s="103" t="s">
        <v>644</v>
      </c>
      <c r="BD541" s="115" t="s">
        <v>386</v>
      </c>
    </row>
    <row r="542" spans="1:84" s="15" customFormat="1" ht="14.4" hidden="1" x14ac:dyDescent="0.2">
      <c r="A542" s="115" t="s">
        <v>37</v>
      </c>
      <c r="B542" s="108"/>
      <c r="C542" s="108"/>
      <c r="D542" s="108"/>
      <c r="E542" s="113"/>
      <c r="F542" s="109" t="s">
        <v>1108</v>
      </c>
      <c r="G542" s="102"/>
      <c r="H542" s="102"/>
      <c r="J542" s="102" t="s">
        <v>693</v>
      </c>
      <c r="O542" s="103" t="s">
        <v>722</v>
      </c>
      <c r="S542" s="128" t="s">
        <v>689</v>
      </c>
      <c r="W542" s="102" t="s">
        <v>697</v>
      </c>
      <c r="AA542" s="105" t="s">
        <v>154</v>
      </c>
      <c r="AF542" s="118" t="s">
        <v>589</v>
      </c>
      <c r="AJ542" s="40"/>
      <c r="AM542" s="115" t="s">
        <v>38</v>
      </c>
      <c r="AQ542" s="103" t="s">
        <v>669</v>
      </c>
      <c r="AV542" s="118" t="s">
        <v>618</v>
      </c>
      <c r="AZ542" s="103" t="s">
        <v>645</v>
      </c>
      <c r="BD542" s="112" t="s">
        <v>966</v>
      </c>
    </row>
    <row r="543" spans="1:84" s="15" customFormat="1" ht="14.4" hidden="1" x14ac:dyDescent="0.2">
      <c r="A543" s="115" t="s">
        <v>38</v>
      </c>
      <c r="B543" s="108"/>
      <c r="C543" s="108"/>
      <c r="D543" s="108"/>
      <c r="E543" s="113"/>
      <c r="F543" s="109" t="s">
        <v>1109</v>
      </c>
      <c r="G543" s="102"/>
      <c r="H543" s="102"/>
      <c r="J543" s="102" t="s">
        <v>694</v>
      </c>
      <c r="O543" s="103" t="s">
        <v>723</v>
      </c>
      <c r="S543" s="128" t="s">
        <v>690</v>
      </c>
      <c r="W543" s="102" t="s">
        <v>698</v>
      </c>
      <c r="AA543" s="105" t="s">
        <v>185</v>
      </c>
      <c r="AF543" s="118" t="s">
        <v>590</v>
      </c>
      <c r="AJ543" s="40"/>
      <c r="AM543" s="115" t="s">
        <v>179</v>
      </c>
      <c r="AQ543" s="103" t="s">
        <v>670</v>
      </c>
      <c r="AV543" s="118" t="s">
        <v>602</v>
      </c>
      <c r="AZ543" s="103" t="s">
        <v>646</v>
      </c>
      <c r="BD543" s="115" t="s">
        <v>391</v>
      </c>
    </row>
    <row r="544" spans="1:84" s="15" customFormat="1" ht="14.4" hidden="1" x14ac:dyDescent="0.2">
      <c r="A544" s="115" t="s">
        <v>179</v>
      </c>
      <c r="B544" s="108"/>
      <c r="C544" s="108"/>
      <c r="D544" s="108"/>
      <c r="E544" s="113"/>
      <c r="F544" s="109" t="s">
        <v>954</v>
      </c>
      <c r="G544" s="102"/>
      <c r="H544" s="102"/>
      <c r="J544" s="102" t="s">
        <v>695</v>
      </c>
      <c r="O544" s="103" t="s">
        <v>724</v>
      </c>
      <c r="S544" s="128" t="s">
        <v>691</v>
      </c>
      <c r="W544" s="102" t="s">
        <v>699</v>
      </c>
      <c r="AA544" s="105" t="s">
        <v>155</v>
      </c>
      <c r="AF544" s="118" t="s">
        <v>591</v>
      </c>
      <c r="AJ544" s="40"/>
      <c r="AM544" s="115" t="s">
        <v>41</v>
      </c>
      <c r="AQ544" s="103" t="s">
        <v>671</v>
      </c>
      <c r="AV544" s="118" t="s">
        <v>603</v>
      </c>
      <c r="AZ544" s="103" t="s">
        <v>647</v>
      </c>
      <c r="BD544" s="115" t="s">
        <v>392</v>
      </c>
    </row>
    <row r="545" spans="1:60" s="15" customFormat="1" ht="14.4" hidden="1" x14ac:dyDescent="0.2">
      <c r="A545" s="115" t="s">
        <v>180</v>
      </c>
      <c r="B545" s="109"/>
      <c r="C545" s="109"/>
      <c r="D545" s="109"/>
      <c r="E545" s="81"/>
      <c r="F545" s="10" t="s">
        <v>955</v>
      </c>
      <c r="G545" s="103"/>
      <c r="H545" s="103"/>
      <c r="J545" s="102" t="s">
        <v>696</v>
      </c>
      <c r="M545" s="10"/>
      <c r="N545" s="10"/>
      <c r="O545" s="103" t="s">
        <v>757</v>
      </c>
      <c r="P545" s="10"/>
      <c r="Q545" s="10"/>
      <c r="S545" s="128" t="s">
        <v>692</v>
      </c>
      <c r="W545" s="102" t="s">
        <v>700</v>
      </c>
      <c r="AA545" s="105" t="s">
        <v>156</v>
      </c>
      <c r="AF545" s="118" t="s">
        <v>592</v>
      </c>
      <c r="AJ545" s="40"/>
      <c r="AM545" s="115" t="s">
        <v>181</v>
      </c>
      <c r="AQ545" s="103" t="s">
        <v>672</v>
      </c>
      <c r="AV545" s="118" t="s">
        <v>604</v>
      </c>
      <c r="AZ545" s="103" t="s">
        <v>648</v>
      </c>
      <c r="BD545" s="115" t="s">
        <v>393</v>
      </c>
      <c r="BG545" s="10"/>
      <c r="BH545" s="10"/>
    </row>
    <row r="546" spans="1:60" s="10" customFormat="1" ht="14.4" hidden="1" x14ac:dyDescent="0.3">
      <c r="A546" s="115" t="s">
        <v>41</v>
      </c>
      <c r="B546" s="109"/>
      <c r="C546" s="109"/>
      <c r="D546" s="109"/>
      <c r="E546" s="81"/>
      <c r="F546" s="10" t="s">
        <v>956</v>
      </c>
      <c r="G546" s="103"/>
      <c r="H546" s="103"/>
      <c r="J546" s="103" t="s">
        <v>753</v>
      </c>
      <c r="O546" s="103" t="s">
        <v>758</v>
      </c>
      <c r="S546" s="128" t="s">
        <v>709</v>
      </c>
      <c r="W546" s="103" t="s">
        <v>701</v>
      </c>
      <c r="AA546" s="105" t="s">
        <v>954</v>
      </c>
      <c r="AF546" s="119" t="s">
        <v>593</v>
      </c>
      <c r="AJ546" s="49"/>
      <c r="AM546" s="115" t="s">
        <v>183</v>
      </c>
      <c r="AQ546" s="103" t="s">
        <v>673</v>
      </c>
      <c r="AV546" s="118" t="s">
        <v>605</v>
      </c>
      <c r="AZ546" s="103" t="s">
        <v>649</v>
      </c>
      <c r="BD546" s="115" t="s">
        <v>394</v>
      </c>
    </row>
    <row r="547" spans="1:60" s="10" customFormat="1" ht="14.4" hidden="1" x14ac:dyDescent="0.3">
      <c r="A547" s="115" t="s">
        <v>181</v>
      </c>
      <c r="B547" s="109"/>
      <c r="C547" s="109"/>
      <c r="D547" s="109"/>
      <c r="E547" s="81"/>
      <c r="F547" s="10" t="s">
        <v>957</v>
      </c>
      <c r="G547" s="103"/>
      <c r="H547" s="103"/>
      <c r="J547" s="103" t="s">
        <v>754</v>
      </c>
      <c r="O547" s="103" t="s">
        <v>759</v>
      </c>
      <c r="S547" s="128" t="s">
        <v>710</v>
      </c>
      <c r="W547" s="103" t="s">
        <v>702</v>
      </c>
      <c r="AA547" s="105" t="s">
        <v>955</v>
      </c>
      <c r="AF547" s="117" t="s">
        <v>344</v>
      </c>
      <c r="AJ547" s="49"/>
      <c r="AM547" s="115" t="s">
        <v>184</v>
      </c>
      <c r="AQ547" s="103" t="s">
        <v>674</v>
      </c>
      <c r="AV547" s="119" t="s">
        <v>606</v>
      </c>
      <c r="AZ547" s="103" t="s">
        <v>650</v>
      </c>
      <c r="BD547" s="116" t="s">
        <v>395</v>
      </c>
    </row>
    <row r="548" spans="1:60" s="10" customFormat="1" ht="14.4" hidden="1" x14ac:dyDescent="0.2">
      <c r="A548" s="115" t="s">
        <v>182</v>
      </c>
      <c r="B548" s="109"/>
      <c r="C548" s="109"/>
      <c r="D548" s="109"/>
      <c r="E548" s="81"/>
      <c r="F548" s="109" t="s">
        <v>169</v>
      </c>
      <c r="G548" s="103"/>
      <c r="H548" s="103"/>
      <c r="J548" s="103" t="s">
        <v>755</v>
      </c>
      <c r="O548" s="103" t="s">
        <v>760</v>
      </c>
      <c r="S548" s="128" t="s">
        <v>711</v>
      </c>
      <c r="W548" s="103" t="s">
        <v>703</v>
      </c>
      <c r="AA548" s="105" t="s">
        <v>956</v>
      </c>
      <c r="AF548" s="118" t="s">
        <v>618</v>
      </c>
      <c r="AJ548" s="49"/>
      <c r="AM548" s="115" t="s">
        <v>949</v>
      </c>
      <c r="AQ548" s="103" t="s">
        <v>675</v>
      </c>
      <c r="AV548" s="114" t="s">
        <v>1000</v>
      </c>
      <c r="AZ548" s="103" t="s">
        <v>651</v>
      </c>
      <c r="BD548" s="115" t="s">
        <v>409</v>
      </c>
    </row>
    <row r="549" spans="1:60" s="10" customFormat="1" ht="14.4" hidden="1" x14ac:dyDescent="0.3">
      <c r="A549" s="115" t="s">
        <v>183</v>
      </c>
      <c r="B549" s="109"/>
      <c r="C549" s="109"/>
      <c r="D549" s="109"/>
      <c r="E549" s="81"/>
      <c r="F549" s="10" t="s">
        <v>189</v>
      </c>
      <c r="G549" s="103"/>
      <c r="H549" s="103"/>
      <c r="J549" s="103" t="s">
        <v>756</v>
      </c>
      <c r="O549" s="103" t="s">
        <v>777</v>
      </c>
      <c r="S549" s="128" t="s">
        <v>712</v>
      </c>
      <c r="W549" s="103" t="s">
        <v>704</v>
      </c>
      <c r="AA549" s="105" t="s">
        <v>957</v>
      </c>
      <c r="AF549" s="119" t="s">
        <v>511</v>
      </c>
      <c r="AJ549" s="49"/>
      <c r="AM549" s="115" t="s">
        <v>154</v>
      </c>
      <c r="AQ549" s="103" t="s">
        <v>676</v>
      </c>
      <c r="AV549" s="118" t="s">
        <v>607</v>
      </c>
      <c r="AZ549" s="103" t="s">
        <v>652</v>
      </c>
      <c r="BD549" s="115" t="s">
        <v>410</v>
      </c>
    </row>
    <row r="550" spans="1:60" s="10" customFormat="1" ht="14.4" hidden="1" x14ac:dyDescent="0.3">
      <c r="A550" s="115" t="s">
        <v>184</v>
      </c>
      <c r="B550" s="109"/>
      <c r="C550" s="109"/>
      <c r="D550" s="109"/>
      <c r="E550" s="81"/>
      <c r="F550" s="109" t="s">
        <v>31</v>
      </c>
      <c r="G550" s="103"/>
      <c r="H550" s="103"/>
      <c r="J550" s="103" t="s">
        <v>621</v>
      </c>
      <c r="O550" s="103" t="s">
        <v>778</v>
      </c>
      <c r="S550" s="128" t="s">
        <v>713</v>
      </c>
      <c r="W550" s="15" t="s">
        <v>477</v>
      </c>
      <c r="AA550" s="105" t="s">
        <v>189</v>
      </c>
      <c r="AF550" s="116" t="s">
        <v>347</v>
      </c>
      <c r="AJ550" s="49"/>
      <c r="AM550" s="115" t="s">
        <v>185</v>
      </c>
      <c r="AQ550" s="103" t="s">
        <v>677</v>
      </c>
      <c r="AV550" s="119" t="s">
        <v>608</v>
      </c>
      <c r="AZ550" s="103" t="s">
        <v>653</v>
      </c>
      <c r="BD550" s="115" t="s">
        <v>411</v>
      </c>
    </row>
    <row r="551" spans="1:60" s="10" customFormat="1" ht="14.4" hidden="1" x14ac:dyDescent="0.3">
      <c r="A551" s="115" t="s">
        <v>949</v>
      </c>
      <c r="B551" s="109"/>
      <c r="C551" s="109"/>
      <c r="D551" s="109"/>
      <c r="E551" s="81"/>
      <c r="F551" s="10" t="s">
        <v>198</v>
      </c>
      <c r="G551" s="103"/>
      <c r="H551" s="103"/>
      <c r="J551" s="103" t="s">
        <v>622</v>
      </c>
      <c r="O551" s="103" t="s">
        <v>779</v>
      </c>
      <c r="S551" s="128" t="s">
        <v>714</v>
      </c>
      <c r="W551" s="15" t="s">
        <v>478</v>
      </c>
      <c r="AA551" s="105" t="s">
        <v>190</v>
      </c>
      <c r="AF551" s="116" t="s">
        <v>348</v>
      </c>
      <c r="AJ551" s="49"/>
      <c r="AM551" s="115" t="s">
        <v>567</v>
      </c>
      <c r="AQ551" s="103" t="s">
        <v>678</v>
      </c>
      <c r="AV551" s="117" t="s">
        <v>609</v>
      </c>
      <c r="AZ551" s="103" t="s">
        <v>654</v>
      </c>
      <c r="BD551" s="115" t="s">
        <v>412</v>
      </c>
    </row>
    <row r="552" spans="1:60" s="10" customFormat="1" ht="14.4" hidden="1" x14ac:dyDescent="0.2">
      <c r="A552" s="115" t="s">
        <v>154</v>
      </c>
      <c r="B552" s="109"/>
      <c r="C552" s="109"/>
      <c r="D552" s="109"/>
      <c r="E552" s="81"/>
      <c r="F552" s="109" t="s">
        <v>199</v>
      </c>
      <c r="G552" s="104"/>
      <c r="H552" s="104"/>
      <c r="J552" s="103" t="s">
        <v>623</v>
      </c>
      <c r="O552" s="103" t="s">
        <v>780</v>
      </c>
      <c r="S552" s="128" t="s">
        <v>715</v>
      </c>
      <c r="W552" s="15" t="s">
        <v>479</v>
      </c>
      <c r="AA552" s="105" t="s">
        <v>958</v>
      </c>
      <c r="AF552" s="118" t="s">
        <v>602</v>
      </c>
      <c r="AJ552" s="49"/>
      <c r="AM552" s="115" t="s">
        <v>568</v>
      </c>
      <c r="AQ552" s="103" t="s">
        <v>679</v>
      </c>
      <c r="AZ552" s="103" t="s">
        <v>655</v>
      </c>
      <c r="BD552" s="115" t="s">
        <v>559</v>
      </c>
    </row>
    <row r="553" spans="1:60" s="10" customFormat="1" ht="14.4" hidden="1" x14ac:dyDescent="0.2">
      <c r="A553" s="115" t="s">
        <v>185</v>
      </c>
      <c r="B553" s="109"/>
      <c r="C553" s="109"/>
      <c r="D553" s="109"/>
      <c r="E553" s="81"/>
      <c r="F553" s="109" t="s">
        <v>44</v>
      </c>
      <c r="G553" s="104"/>
      <c r="H553" s="104"/>
      <c r="J553" s="103" t="s">
        <v>624</v>
      </c>
      <c r="O553" s="103" t="s">
        <v>637</v>
      </c>
      <c r="S553" s="128" t="s">
        <v>716</v>
      </c>
      <c r="W553" s="15" t="s">
        <v>480</v>
      </c>
      <c r="AA553" s="105" t="s">
        <v>191</v>
      </c>
      <c r="AF553" s="118" t="s">
        <v>603</v>
      </c>
      <c r="AJ553" s="49"/>
      <c r="AM553" s="115" t="s">
        <v>155</v>
      </c>
      <c r="AQ553" s="103" t="s">
        <v>680</v>
      </c>
      <c r="AZ553" s="103" t="s">
        <v>656</v>
      </c>
      <c r="BD553" s="115" t="s">
        <v>413</v>
      </c>
    </row>
    <row r="554" spans="1:60" s="10" customFormat="1" ht="14.4" hidden="1" x14ac:dyDescent="0.2">
      <c r="A554" s="115" t="s">
        <v>567</v>
      </c>
      <c r="B554" s="109"/>
      <c r="C554" s="109"/>
      <c r="D554" s="109"/>
      <c r="E554" s="81"/>
      <c r="F554" s="10" t="s">
        <v>583</v>
      </c>
      <c r="G554" s="103"/>
      <c r="H554" s="103"/>
      <c r="J554" s="103" t="s">
        <v>637</v>
      </c>
      <c r="O554" s="103" t="s">
        <v>638</v>
      </c>
      <c r="S554" s="128" t="s">
        <v>717</v>
      </c>
      <c r="W554" s="15" t="s">
        <v>987</v>
      </c>
      <c r="AA554" s="105" t="s">
        <v>192</v>
      </c>
      <c r="AF554" s="118" t="s">
        <v>604</v>
      </c>
      <c r="AJ554" s="49"/>
      <c r="AM554" s="115" t="s">
        <v>156</v>
      </c>
      <c r="AQ554" s="103" t="s">
        <v>681</v>
      </c>
      <c r="AZ554" s="103" t="s">
        <v>657</v>
      </c>
      <c r="BD554" s="115" t="s">
        <v>414</v>
      </c>
    </row>
    <row r="555" spans="1:60" s="10" customFormat="1" ht="14.4" hidden="1" x14ac:dyDescent="0.2">
      <c r="A555" s="115" t="s">
        <v>568</v>
      </c>
      <c r="B555" s="109"/>
      <c r="C555" s="109"/>
      <c r="D555" s="109"/>
      <c r="E555" s="81"/>
      <c r="F555" s="109" t="s">
        <v>200</v>
      </c>
      <c r="G555" s="103"/>
      <c r="H555" s="103"/>
      <c r="J555" s="103" t="s">
        <v>638</v>
      </c>
      <c r="O555" s="103" t="s">
        <v>639</v>
      </c>
      <c r="S555" s="128" t="s">
        <v>718</v>
      </c>
      <c r="W555" s="15" t="s">
        <v>564</v>
      </c>
      <c r="AA555" s="105" t="s">
        <v>193</v>
      </c>
      <c r="AF555" s="118" t="s">
        <v>605</v>
      </c>
      <c r="AJ555" s="49"/>
      <c r="AM555" s="115" t="s">
        <v>950</v>
      </c>
      <c r="AQ555" s="103" t="s">
        <v>682</v>
      </c>
      <c r="AZ555" s="103" t="s">
        <v>658</v>
      </c>
      <c r="BD555" s="115" t="s">
        <v>415</v>
      </c>
    </row>
    <row r="556" spans="1:60" s="10" customFormat="1" ht="14.4" hidden="1" x14ac:dyDescent="0.3">
      <c r="A556" s="115" t="s">
        <v>155</v>
      </c>
      <c r="B556" s="109"/>
      <c r="C556" s="109"/>
      <c r="D556" s="109"/>
      <c r="E556" s="81"/>
      <c r="F556" s="10" t="s">
        <v>53</v>
      </c>
      <c r="G556" s="103"/>
      <c r="H556" s="103"/>
      <c r="J556" s="103" t="s">
        <v>639</v>
      </c>
      <c r="O556" s="103" t="s">
        <v>640</v>
      </c>
      <c r="S556" s="128" t="s">
        <v>719</v>
      </c>
      <c r="W556" s="15" t="s">
        <v>481</v>
      </c>
      <c r="AA556" s="105" t="s">
        <v>194</v>
      </c>
      <c r="AF556" s="119" t="s">
        <v>606</v>
      </c>
      <c r="AJ556" s="49"/>
      <c r="AM556" s="115" t="s">
        <v>585</v>
      </c>
      <c r="AQ556" s="103" t="s">
        <v>683</v>
      </c>
      <c r="AZ556" s="103" t="s">
        <v>659</v>
      </c>
    </row>
    <row r="557" spans="1:60" s="10" customFormat="1" ht="14.4" hidden="1" x14ac:dyDescent="0.2">
      <c r="A557" s="115" t="s">
        <v>156</v>
      </c>
      <c r="B557" s="109"/>
      <c r="C557" s="109"/>
      <c r="D557" s="109"/>
      <c r="E557" s="81"/>
      <c r="F557" s="109" t="s">
        <v>166</v>
      </c>
      <c r="G557" s="103"/>
      <c r="H557" s="103"/>
      <c r="J557" s="103" t="s">
        <v>640</v>
      </c>
      <c r="O557" s="103" t="s">
        <v>797</v>
      </c>
      <c r="S557" s="128" t="s">
        <v>720</v>
      </c>
      <c r="W557" s="15" t="s">
        <v>482</v>
      </c>
      <c r="AA557" s="105" t="s">
        <v>195</v>
      </c>
      <c r="AF557" s="115" t="s">
        <v>158</v>
      </c>
      <c r="AJ557" s="49"/>
      <c r="AM557" s="112" t="s">
        <v>954</v>
      </c>
      <c r="AQ557" s="103" t="s">
        <v>684</v>
      </c>
      <c r="AZ557" s="103" t="s">
        <v>660</v>
      </c>
    </row>
    <row r="558" spans="1:60" s="10" customFormat="1" ht="14.4" hidden="1" x14ac:dyDescent="0.2">
      <c r="A558" s="115" t="s">
        <v>950</v>
      </c>
      <c r="B558" s="109"/>
      <c r="C558" s="109"/>
      <c r="D558" s="109"/>
      <c r="E558" s="81"/>
      <c r="F558" s="10" t="s">
        <v>167</v>
      </c>
      <c r="G558" s="103"/>
      <c r="H558" s="103"/>
      <c r="J558" s="103" t="s">
        <v>797</v>
      </c>
      <c r="O558" s="103" t="s">
        <v>798</v>
      </c>
      <c r="S558" s="128" t="s">
        <v>721</v>
      </c>
      <c r="W558" s="15" t="s">
        <v>483</v>
      </c>
      <c r="AA558" s="105" t="s">
        <v>196</v>
      </c>
      <c r="AF558" s="112" t="s">
        <v>999</v>
      </c>
      <c r="AJ558" s="49"/>
      <c r="AM558" s="112" t="s">
        <v>955</v>
      </c>
      <c r="AQ558" s="103" t="s">
        <v>685</v>
      </c>
      <c r="AZ558" s="115" t="s">
        <v>1058</v>
      </c>
    </row>
    <row r="559" spans="1:60" s="10" customFormat="1" ht="14.4" hidden="1" x14ac:dyDescent="0.2">
      <c r="A559" s="115" t="s">
        <v>585</v>
      </c>
      <c r="B559" s="109"/>
      <c r="C559" s="109"/>
      <c r="D559" s="109"/>
      <c r="E559" s="79"/>
      <c r="F559" s="10" t="s">
        <v>1111</v>
      </c>
      <c r="G559" s="103"/>
      <c r="H559" s="103"/>
      <c r="J559" s="103" t="s">
        <v>798</v>
      </c>
      <c r="O559" s="103" t="s">
        <v>799</v>
      </c>
      <c r="S559" s="128" t="s">
        <v>722</v>
      </c>
      <c r="W559" s="15" t="s">
        <v>484</v>
      </c>
      <c r="AA559" s="105" t="s">
        <v>198</v>
      </c>
      <c r="AF559" s="115" t="s">
        <v>35</v>
      </c>
      <c r="AJ559" s="49"/>
      <c r="AM559" s="112" t="s">
        <v>956</v>
      </c>
      <c r="AQ559" s="103" t="s">
        <v>686</v>
      </c>
      <c r="AZ559" s="115" t="s">
        <v>1059</v>
      </c>
    </row>
    <row r="560" spans="1:60" s="10" customFormat="1" ht="14.4" hidden="1" x14ac:dyDescent="0.2">
      <c r="A560" s="112" t="s">
        <v>954</v>
      </c>
      <c r="B560" s="109"/>
      <c r="C560" s="109"/>
      <c r="D560" s="109"/>
      <c r="E560" s="79"/>
      <c r="F560" s="10" t="s">
        <v>1112</v>
      </c>
      <c r="G560" s="103"/>
      <c r="H560" s="103"/>
      <c r="J560" s="103" t="s">
        <v>799</v>
      </c>
      <c r="O560" s="103" t="s">
        <v>800</v>
      </c>
      <c r="S560" s="128" t="s">
        <v>723</v>
      </c>
      <c r="W560" s="10" t="s">
        <v>937</v>
      </c>
      <c r="AA560" s="105" t="s">
        <v>199</v>
      </c>
      <c r="AF560" s="115" t="s">
        <v>350</v>
      </c>
      <c r="AJ560" s="49"/>
      <c r="AM560" s="112" t="s">
        <v>957</v>
      </c>
      <c r="AQ560" s="103" t="s">
        <v>687</v>
      </c>
      <c r="AZ560" s="115" t="s">
        <v>1060</v>
      </c>
    </row>
    <row r="561" spans="1:52" s="10" customFormat="1" ht="14.4" hidden="1" x14ac:dyDescent="0.3">
      <c r="A561" s="112" t="s">
        <v>955</v>
      </c>
      <c r="B561" s="109"/>
      <c r="C561" s="109"/>
      <c r="D561" s="109"/>
      <c r="E561" s="79"/>
      <c r="F561" s="10" t="s">
        <v>1114</v>
      </c>
      <c r="G561" s="103"/>
      <c r="H561" s="103"/>
      <c r="J561" s="103" t="s">
        <v>800</v>
      </c>
      <c r="O561" s="103" t="s">
        <v>813</v>
      </c>
      <c r="S561" s="128" t="s">
        <v>724</v>
      </c>
      <c r="AA561" s="105" t="s">
        <v>44</v>
      </c>
      <c r="AF561" s="115" t="s">
        <v>159</v>
      </c>
      <c r="AJ561" s="49"/>
      <c r="AM561" s="115" t="s">
        <v>49</v>
      </c>
      <c r="AQ561" s="103" t="s">
        <v>688</v>
      </c>
      <c r="AZ561" s="119" t="s">
        <v>1061</v>
      </c>
    </row>
    <row r="562" spans="1:52" s="10" customFormat="1" ht="14.4" hidden="1" x14ac:dyDescent="0.2">
      <c r="A562" s="112" t="s">
        <v>956</v>
      </c>
      <c r="B562" s="109"/>
      <c r="C562" s="109"/>
      <c r="D562" s="109"/>
      <c r="E562" s="79"/>
      <c r="F562" s="10" t="s">
        <v>1113</v>
      </c>
      <c r="G562" s="103"/>
      <c r="H562" s="103"/>
      <c r="J562" s="103" t="s">
        <v>625</v>
      </c>
      <c r="O562" s="103" t="s">
        <v>814</v>
      </c>
      <c r="S562" s="128" t="s">
        <v>725</v>
      </c>
      <c r="AA562" s="105" t="s">
        <v>1029</v>
      </c>
      <c r="AF562" s="115" t="s">
        <v>351</v>
      </c>
      <c r="AJ562" s="49"/>
      <c r="AM562" s="115" t="s">
        <v>186</v>
      </c>
      <c r="AQ562" s="116" t="s">
        <v>1040</v>
      </c>
      <c r="AZ562" s="116" t="s">
        <v>1062</v>
      </c>
    </row>
    <row r="563" spans="1:52" s="10" customFormat="1" ht="14.4" hidden="1" x14ac:dyDescent="0.3">
      <c r="A563" s="112" t="s">
        <v>957</v>
      </c>
      <c r="B563" s="109"/>
      <c r="C563" s="109"/>
      <c r="D563" s="109"/>
      <c r="E563" s="81"/>
      <c r="F563" s="10" t="s">
        <v>230</v>
      </c>
      <c r="G563" s="103"/>
      <c r="H563" s="103"/>
      <c r="J563" s="103" t="s">
        <v>626</v>
      </c>
      <c r="O563" s="103" t="s">
        <v>815</v>
      </c>
      <c r="S563" s="128" t="s">
        <v>726</v>
      </c>
      <c r="AA563" s="105" t="s">
        <v>200</v>
      </c>
      <c r="AF563" s="115" t="s">
        <v>352</v>
      </c>
      <c r="AJ563" s="49"/>
      <c r="AM563" s="115" t="s">
        <v>164</v>
      </c>
      <c r="AQ563" s="117" t="s">
        <v>1039</v>
      </c>
      <c r="AZ563" s="116" t="s">
        <v>1063</v>
      </c>
    </row>
    <row r="564" spans="1:52" s="10" customFormat="1" ht="14.4" hidden="1" x14ac:dyDescent="0.2">
      <c r="A564" s="115" t="s">
        <v>49</v>
      </c>
      <c r="B564" s="109"/>
      <c r="C564" s="109"/>
      <c r="D564" s="109"/>
      <c r="E564" s="81"/>
      <c r="F564" s="10" t="s">
        <v>30</v>
      </c>
      <c r="G564" s="103"/>
      <c r="H564" s="103"/>
      <c r="J564" s="103" t="s">
        <v>627</v>
      </c>
      <c r="O564" s="103" t="s">
        <v>816</v>
      </c>
      <c r="S564" s="128" t="s">
        <v>727</v>
      </c>
      <c r="AA564" s="105" t="s">
        <v>170</v>
      </c>
      <c r="AF564" s="115" t="s">
        <v>353</v>
      </c>
      <c r="AJ564" s="49"/>
      <c r="AM564" s="115" t="s">
        <v>470</v>
      </c>
      <c r="AQ564" s="118" t="s">
        <v>1041</v>
      </c>
      <c r="AZ564" s="115" t="s">
        <v>1064</v>
      </c>
    </row>
    <row r="565" spans="1:52" s="10" customFormat="1" ht="14.4" hidden="1" x14ac:dyDescent="0.2">
      <c r="A565" s="115" t="s">
        <v>186</v>
      </c>
      <c r="B565" s="109"/>
      <c r="C565" s="109"/>
      <c r="D565" s="109"/>
      <c r="E565" s="81"/>
      <c r="F565" s="10" t="s">
        <v>233</v>
      </c>
      <c r="G565" s="103"/>
      <c r="H565" s="103"/>
      <c r="J565" s="103" t="s">
        <v>628</v>
      </c>
      <c r="O565" s="103" t="s">
        <v>980</v>
      </c>
      <c r="S565" s="128" t="s">
        <v>728</v>
      </c>
      <c r="AA565" s="105" t="s">
        <v>171</v>
      </c>
      <c r="AF565" s="115" t="s">
        <v>354</v>
      </c>
      <c r="AJ565" s="49"/>
      <c r="AM565" s="115" t="s">
        <v>951</v>
      </c>
      <c r="AQ565" s="118" t="s">
        <v>1042</v>
      </c>
      <c r="AZ565" s="115" t="s">
        <v>1065</v>
      </c>
    </row>
    <row r="566" spans="1:52" s="10" customFormat="1" ht="14.4" hidden="1" x14ac:dyDescent="0.2">
      <c r="A566" s="115" t="s">
        <v>164</v>
      </c>
      <c r="B566" s="109"/>
      <c r="C566" s="109"/>
      <c r="D566" s="109"/>
      <c r="E566" s="81"/>
      <c r="F566" s="10" t="s">
        <v>234</v>
      </c>
      <c r="G566" s="103"/>
      <c r="H566" s="103"/>
      <c r="J566" s="103" t="s">
        <v>661</v>
      </c>
      <c r="O566" s="103" t="s">
        <v>981</v>
      </c>
      <c r="S566" s="128" t="s">
        <v>729</v>
      </c>
      <c r="AA566" s="105" t="s">
        <v>277</v>
      </c>
      <c r="AF566" s="114" t="s">
        <v>1000</v>
      </c>
      <c r="AJ566" s="49"/>
      <c r="AM566" s="115" t="s">
        <v>505</v>
      </c>
      <c r="AQ566" s="118" t="s">
        <v>1043</v>
      </c>
      <c r="AZ566" s="115" t="s">
        <v>1066</v>
      </c>
    </row>
    <row r="567" spans="1:52" s="10" customFormat="1" ht="14.4" hidden="1" x14ac:dyDescent="0.2">
      <c r="A567" s="115" t="s">
        <v>470</v>
      </c>
      <c r="B567" s="109"/>
      <c r="C567" s="109"/>
      <c r="D567" s="109"/>
      <c r="E567" s="81"/>
      <c r="F567" s="10" t="s">
        <v>235</v>
      </c>
      <c r="G567" s="103"/>
      <c r="H567" s="103"/>
      <c r="J567" s="103" t="s">
        <v>662</v>
      </c>
      <c r="O567" s="103" t="s">
        <v>982</v>
      </c>
      <c r="S567" s="128" t="s">
        <v>730</v>
      </c>
      <c r="AA567" s="105" t="s">
        <v>278</v>
      </c>
      <c r="AF567" s="118" t="s">
        <v>607</v>
      </c>
      <c r="AJ567" s="49"/>
      <c r="AM567" s="115" t="s">
        <v>506</v>
      </c>
      <c r="AQ567" s="118" t="s">
        <v>1044</v>
      </c>
      <c r="AZ567" s="112" t="s">
        <v>1067</v>
      </c>
    </row>
    <row r="568" spans="1:52" s="10" customFormat="1" ht="14.4" hidden="1" x14ac:dyDescent="0.3">
      <c r="A568" s="115" t="s">
        <v>951</v>
      </c>
      <c r="B568" s="109"/>
      <c r="C568" s="109"/>
      <c r="D568" s="109"/>
      <c r="E568" s="81"/>
      <c r="F568" s="10" t="s">
        <v>236</v>
      </c>
      <c r="G568" s="103"/>
      <c r="H568" s="103"/>
      <c r="J568" s="103" t="s">
        <v>663</v>
      </c>
      <c r="O568" s="103" t="s">
        <v>983</v>
      </c>
      <c r="S568" s="128" t="s">
        <v>731</v>
      </c>
      <c r="AA568" s="105" t="s">
        <v>554</v>
      </c>
      <c r="AF568" s="119" t="s">
        <v>608</v>
      </c>
      <c r="AJ568" s="49"/>
      <c r="AM568" s="115" t="s">
        <v>507</v>
      </c>
      <c r="AQ568" s="118" t="s">
        <v>1045</v>
      </c>
      <c r="AZ568" s="115" t="s">
        <v>1068</v>
      </c>
    </row>
    <row r="569" spans="1:52" s="10" customFormat="1" ht="14.4" hidden="1" x14ac:dyDescent="0.3">
      <c r="A569" s="115" t="s">
        <v>505</v>
      </c>
      <c r="B569" s="109"/>
      <c r="C569" s="109"/>
      <c r="D569" s="109"/>
      <c r="E569" s="81"/>
      <c r="F569" s="10" t="s">
        <v>237</v>
      </c>
      <c r="G569" s="103"/>
      <c r="H569" s="103"/>
      <c r="J569" s="103" t="s">
        <v>664</v>
      </c>
      <c r="O569" s="103" t="s">
        <v>837</v>
      </c>
      <c r="S569" s="128" t="s">
        <v>732</v>
      </c>
      <c r="AA569" s="105" t="s">
        <v>300</v>
      </c>
      <c r="AF569" s="115" t="s">
        <v>382</v>
      </c>
      <c r="AJ569" s="49"/>
      <c r="AM569" s="115" t="s">
        <v>508</v>
      </c>
      <c r="AQ569" s="119" t="s">
        <v>1046</v>
      </c>
      <c r="AZ569" s="115" t="s">
        <v>1081</v>
      </c>
    </row>
    <row r="570" spans="1:52" s="10" customFormat="1" ht="14.4" hidden="1" x14ac:dyDescent="0.3">
      <c r="A570" s="115" t="s">
        <v>506</v>
      </c>
      <c r="B570" s="109"/>
      <c r="C570" s="109"/>
      <c r="D570" s="109"/>
      <c r="E570" s="81"/>
      <c r="F570" s="10" t="s">
        <v>238</v>
      </c>
      <c r="G570" s="103"/>
      <c r="H570" s="103"/>
      <c r="J570" s="103" t="s">
        <v>665</v>
      </c>
      <c r="O570" s="103" t="s">
        <v>838</v>
      </c>
      <c r="S570" s="128" t="s">
        <v>733</v>
      </c>
      <c r="AA570" s="105" t="s">
        <v>301</v>
      </c>
      <c r="AF570" s="115" t="s">
        <v>165</v>
      </c>
      <c r="AJ570" s="49"/>
      <c r="AM570" s="115" t="s">
        <v>187</v>
      </c>
      <c r="AQ570" s="117" t="s">
        <v>1047</v>
      </c>
      <c r="AZ570" s="115" t="s">
        <v>1069</v>
      </c>
    </row>
    <row r="571" spans="1:52" s="10" customFormat="1" ht="14.4" hidden="1" x14ac:dyDescent="0.3">
      <c r="A571" s="115" t="s">
        <v>507</v>
      </c>
      <c r="B571" s="109"/>
      <c r="C571" s="109"/>
      <c r="D571" s="109"/>
      <c r="E571" s="81"/>
      <c r="F571" s="10" t="s">
        <v>240</v>
      </c>
      <c r="G571" s="103"/>
      <c r="H571" s="103"/>
      <c r="J571" s="103" t="s">
        <v>666</v>
      </c>
      <c r="O571" s="103" t="s">
        <v>839</v>
      </c>
      <c r="S571" s="128" t="s">
        <v>734</v>
      </c>
      <c r="AA571" s="105" t="s">
        <v>302</v>
      </c>
      <c r="AF571" s="115" t="s">
        <v>383</v>
      </c>
      <c r="AJ571" s="49"/>
      <c r="AM571" s="115" t="s">
        <v>509</v>
      </c>
      <c r="AQ571" s="117" t="s">
        <v>1080</v>
      </c>
      <c r="AZ571" s="115" t="s">
        <v>1070</v>
      </c>
    </row>
    <row r="572" spans="1:52" s="10" customFormat="1" ht="14.4" hidden="1" x14ac:dyDescent="0.2">
      <c r="A572" s="115" t="s">
        <v>508</v>
      </c>
      <c r="B572" s="109"/>
      <c r="C572" s="109"/>
      <c r="D572" s="109"/>
      <c r="E572" s="81"/>
      <c r="F572" s="109" t="s">
        <v>241</v>
      </c>
      <c r="G572" s="103"/>
      <c r="H572" s="103"/>
      <c r="J572" s="103" t="s">
        <v>667</v>
      </c>
      <c r="O572" s="103" t="s">
        <v>840</v>
      </c>
      <c r="S572" s="128" t="s">
        <v>735</v>
      </c>
      <c r="AA572" s="105" t="s">
        <v>303</v>
      </c>
      <c r="AF572" s="115" t="s">
        <v>384</v>
      </c>
      <c r="AJ572" s="49"/>
      <c r="AM572" s="115" t="s">
        <v>510</v>
      </c>
      <c r="AQ572" s="118" t="s">
        <v>1048</v>
      </c>
      <c r="AZ572" s="116" t="s">
        <v>1071</v>
      </c>
    </row>
    <row r="573" spans="1:52" s="10" customFormat="1" ht="14.4" hidden="1" x14ac:dyDescent="0.2">
      <c r="A573" s="115" t="s">
        <v>187</v>
      </c>
      <c r="B573" s="109"/>
      <c r="C573" s="109"/>
      <c r="D573" s="109"/>
      <c r="E573" s="81"/>
      <c r="F573" s="109" t="s">
        <v>243</v>
      </c>
      <c r="G573" s="103"/>
      <c r="H573" s="103"/>
      <c r="J573" s="103" t="s">
        <v>668</v>
      </c>
      <c r="O573" s="103" t="s">
        <v>841</v>
      </c>
      <c r="S573" s="128" t="s">
        <v>736</v>
      </c>
      <c r="AA573" s="105" t="s">
        <v>304</v>
      </c>
      <c r="AF573" s="115" t="s">
        <v>385</v>
      </c>
      <c r="AJ573" s="49"/>
      <c r="AM573" s="115" t="s">
        <v>188</v>
      </c>
      <c r="AQ573" s="118" t="s">
        <v>1049</v>
      </c>
      <c r="AZ573" s="115" t="s">
        <v>1072</v>
      </c>
    </row>
    <row r="574" spans="1:52" s="10" customFormat="1" ht="14.4" hidden="1" x14ac:dyDescent="0.2">
      <c r="A574" s="115" t="s">
        <v>509</v>
      </c>
      <c r="B574" s="109"/>
      <c r="C574" s="109"/>
      <c r="D574" s="109"/>
      <c r="E574" s="81"/>
      <c r="F574" s="15" t="s">
        <v>279</v>
      </c>
      <c r="G574" s="103"/>
      <c r="H574" s="103"/>
      <c r="J574" s="103" t="s">
        <v>669</v>
      </c>
      <c r="O574" s="103" t="s">
        <v>842</v>
      </c>
      <c r="S574" s="128" t="s">
        <v>737</v>
      </c>
      <c r="AA574" s="105" t="s">
        <v>305</v>
      </c>
      <c r="AF574" s="115" t="s">
        <v>118</v>
      </c>
      <c r="AJ574" s="49"/>
      <c r="AM574" s="115" t="s">
        <v>169</v>
      </c>
      <c r="AQ574" s="118" t="s">
        <v>1050</v>
      </c>
      <c r="AZ574" s="115" t="s">
        <v>1073</v>
      </c>
    </row>
    <row r="575" spans="1:52" s="10" customFormat="1" ht="14.4" hidden="1" x14ac:dyDescent="0.2">
      <c r="A575" s="115" t="s">
        <v>510</v>
      </c>
      <c r="B575" s="109"/>
      <c r="C575" s="109"/>
      <c r="D575" s="109"/>
      <c r="E575" s="81"/>
      <c r="F575" s="15" t="s">
        <v>1013</v>
      </c>
      <c r="G575" s="103"/>
      <c r="H575" s="103"/>
      <c r="J575" s="103" t="s">
        <v>670</v>
      </c>
      <c r="O575" s="103" t="s">
        <v>843</v>
      </c>
      <c r="S575" s="128" t="s">
        <v>738</v>
      </c>
      <c r="AA575" s="105" t="s">
        <v>306</v>
      </c>
      <c r="AF575" s="115" t="s">
        <v>386</v>
      </c>
      <c r="AJ575" s="49"/>
      <c r="AM575" s="115" t="s">
        <v>189</v>
      </c>
      <c r="AQ575" s="118" t="s">
        <v>1051</v>
      </c>
      <c r="AZ575" s="115" t="s">
        <v>1074</v>
      </c>
    </row>
    <row r="576" spans="1:52" s="10" customFormat="1" ht="14.4" hidden="1" x14ac:dyDescent="0.2">
      <c r="A576" s="115" t="s">
        <v>188</v>
      </c>
      <c r="B576" s="109"/>
      <c r="C576" s="109"/>
      <c r="D576" s="109"/>
      <c r="E576" s="81"/>
      <c r="F576" s="15" t="s">
        <v>29</v>
      </c>
      <c r="G576" s="103"/>
      <c r="H576" s="103"/>
      <c r="J576" s="103" t="s">
        <v>671</v>
      </c>
      <c r="O576" s="103" t="s">
        <v>844</v>
      </c>
      <c r="S576" s="128" t="s">
        <v>739</v>
      </c>
      <c r="AA576" s="105" t="s">
        <v>973</v>
      </c>
      <c r="AF576" s="112" t="s">
        <v>966</v>
      </c>
      <c r="AJ576" s="49"/>
      <c r="AM576" s="115" t="s">
        <v>190</v>
      </c>
      <c r="AQ576" s="118" t="s">
        <v>1052</v>
      </c>
      <c r="AZ576" s="115" t="s">
        <v>1075</v>
      </c>
    </row>
    <row r="577" spans="1:52" s="10" customFormat="1" ht="14.4" hidden="1" x14ac:dyDescent="0.3">
      <c r="A577" s="115" t="s">
        <v>169</v>
      </c>
      <c r="B577" s="109"/>
      <c r="C577" s="109"/>
      <c r="D577" s="109"/>
      <c r="E577" s="81"/>
      <c r="F577" s="15" t="s">
        <v>168</v>
      </c>
      <c r="G577" s="103"/>
      <c r="H577" s="103"/>
      <c r="J577" s="103" t="s">
        <v>672</v>
      </c>
      <c r="O577" s="103" t="s">
        <v>845</v>
      </c>
      <c r="S577" s="128" t="s">
        <v>740</v>
      </c>
      <c r="AA577" s="105" t="s">
        <v>974</v>
      </c>
      <c r="AF577" s="115" t="s">
        <v>391</v>
      </c>
      <c r="AJ577" s="49"/>
      <c r="AM577" s="112" t="s">
        <v>958</v>
      </c>
      <c r="AQ577" s="119" t="s">
        <v>1053</v>
      </c>
      <c r="AZ577" s="115" t="s">
        <v>1076</v>
      </c>
    </row>
    <row r="578" spans="1:52" s="10" customFormat="1" ht="14.4" hidden="1" x14ac:dyDescent="0.2">
      <c r="A578" s="115" t="s">
        <v>189</v>
      </c>
      <c r="B578" s="109"/>
      <c r="C578" s="109"/>
      <c r="D578" s="109"/>
      <c r="E578" s="81"/>
      <c r="F578" s="15" t="s">
        <v>587</v>
      </c>
      <c r="G578" s="103"/>
      <c r="H578" s="103"/>
      <c r="J578" s="103" t="s">
        <v>641</v>
      </c>
      <c r="O578" s="103" t="s">
        <v>846</v>
      </c>
      <c r="S578" s="128" t="s">
        <v>1017</v>
      </c>
      <c r="AA578" s="105" t="s">
        <v>975</v>
      </c>
      <c r="AF578" s="115" t="s">
        <v>392</v>
      </c>
      <c r="AJ578" s="49"/>
      <c r="AM578" s="115" t="s">
        <v>191</v>
      </c>
      <c r="AQ578" s="114" t="s">
        <v>1054</v>
      </c>
      <c r="AZ578" s="115" t="s">
        <v>1077</v>
      </c>
    </row>
    <row r="579" spans="1:52" s="10" customFormat="1" ht="14.4" hidden="1" x14ac:dyDescent="0.2">
      <c r="A579" s="115" t="s">
        <v>190</v>
      </c>
      <c r="B579" s="109"/>
      <c r="C579" s="109"/>
      <c r="D579" s="109"/>
      <c r="E579" s="79"/>
      <c r="F579" s="109" t="s">
        <v>300</v>
      </c>
      <c r="G579" s="103"/>
      <c r="H579" s="103"/>
      <c r="J579" s="103" t="s">
        <v>642</v>
      </c>
      <c r="O579" s="103" t="s">
        <v>847</v>
      </c>
      <c r="S579" s="128" t="s">
        <v>1018</v>
      </c>
      <c r="AA579" s="105" t="s">
        <v>976</v>
      </c>
      <c r="AF579" s="115" t="s">
        <v>393</v>
      </c>
      <c r="AJ579" s="49"/>
      <c r="AM579" s="115" t="s">
        <v>192</v>
      </c>
      <c r="AQ579" s="118" t="s">
        <v>1055</v>
      </c>
      <c r="AZ579" s="115" t="s">
        <v>1078</v>
      </c>
    </row>
    <row r="580" spans="1:52" s="10" customFormat="1" ht="14.4" hidden="1" x14ac:dyDescent="0.3">
      <c r="A580" s="112" t="s">
        <v>958</v>
      </c>
      <c r="B580" s="109"/>
      <c r="C580" s="109"/>
      <c r="D580" s="109"/>
      <c r="E580" s="81"/>
      <c r="F580" s="109" t="s">
        <v>301</v>
      </c>
      <c r="G580" s="103"/>
      <c r="H580" s="103"/>
      <c r="J580" s="103" t="s">
        <v>643</v>
      </c>
      <c r="O580" s="103" t="s">
        <v>848</v>
      </c>
      <c r="S580" s="128" t="s">
        <v>1019</v>
      </c>
      <c r="AA580" s="105" t="s">
        <v>977</v>
      </c>
      <c r="AF580" s="115" t="s">
        <v>394</v>
      </c>
      <c r="AJ580" s="49"/>
      <c r="AM580" s="115" t="s">
        <v>193</v>
      </c>
      <c r="AQ580" s="119" t="s">
        <v>1056</v>
      </c>
      <c r="AZ580" s="115" t="s">
        <v>1079</v>
      </c>
    </row>
    <row r="581" spans="1:52" s="10" customFormat="1" ht="14.4" hidden="1" x14ac:dyDescent="0.3">
      <c r="A581" s="115" t="s">
        <v>191</v>
      </c>
      <c r="B581" s="109"/>
      <c r="C581" s="109"/>
      <c r="D581" s="109"/>
      <c r="E581" s="81"/>
      <c r="F581" s="109" t="s">
        <v>302</v>
      </c>
      <c r="G581" s="103"/>
      <c r="H581" s="103"/>
      <c r="J581" s="103" t="s">
        <v>644</v>
      </c>
      <c r="O581" s="103" t="s">
        <v>865</v>
      </c>
      <c r="S581" s="128" t="s">
        <v>1020</v>
      </c>
      <c r="AA581" s="105" t="s">
        <v>978</v>
      </c>
      <c r="AF581" s="116" t="s">
        <v>395</v>
      </c>
      <c r="AJ581" s="49"/>
      <c r="AM581" s="115" t="s">
        <v>194</v>
      </c>
      <c r="AQ581" s="117" t="s">
        <v>1057</v>
      </c>
      <c r="AZ581" s="10" t="s">
        <v>937</v>
      </c>
    </row>
    <row r="582" spans="1:52" s="10" customFormat="1" ht="14.4" hidden="1" x14ac:dyDescent="0.3">
      <c r="A582" s="115" t="s">
        <v>192</v>
      </c>
      <c r="B582" s="109"/>
      <c r="C582" s="109"/>
      <c r="D582" s="109"/>
      <c r="E582" s="81"/>
      <c r="F582" s="109" t="s">
        <v>1110</v>
      </c>
      <c r="G582" s="103"/>
      <c r="H582" s="103"/>
      <c r="J582" s="103" t="s">
        <v>942</v>
      </c>
      <c r="O582" s="103" t="s">
        <v>866</v>
      </c>
      <c r="S582" s="128" t="s">
        <v>741</v>
      </c>
      <c r="AA582" s="105" t="s">
        <v>979</v>
      </c>
      <c r="AF582" s="117" t="s">
        <v>609</v>
      </c>
      <c r="AJ582" s="49"/>
      <c r="AM582" s="115" t="s">
        <v>195</v>
      </c>
      <c r="AQ582" s="10" t="s">
        <v>937</v>
      </c>
    </row>
    <row r="583" spans="1:52" s="10" customFormat="1" ht="14.4" hidden="1" x14ac:dyDescent="0.2">
      <c r="A583" s="115" t="s">
        <v>193</v>
      </c>
      <c r="B583" s="109"/>
      <c r="C583" s="109"/>
      <c r="D583" s="109"/>
      <c r="E583" s="81"/>
      <c r="F583" s="10" t="s">
        <v>973</v>
      </c>
      <c r="G583" s="103"/>
      <c r="H583" s="103"/>
      <c r="J583" s="103" t="s">
        <v>943</v>
      </c>
      <c r="O583" s="103" t="s">
        <v>867</v>
      </c>
      <c r="S583" s="128" t="s">
        <v>742</v>
      </c>
      <c r="AA583" s="105" t="s">
        <v>594</v>
      </c>
      <c r="AF583" s="115" t="s">
        <v>160</v>
      </c>
      <c r="AJ583" s="49"/>
      <c r="AM583" s="115" t="s">
        <v>196</v>
      </c>
    </row>
    <row r="584" spans="1:52" s="10" customFormat="1" ht="14.4" hidden="1" x14ac:dyDescent="0.2">
      <c r="A584" s="115" t="s">
        <v>194</v>
      </c>
      <c r="B584" s="109"/>
      <c r="C584" s="109"/>
      <c r="D584" s="109"/>
      <c r="E584" s="81"/>
      <c r="F584" s="10" t="s">
        <v>974</v>
      </c>
      <c r="G584" s="103"/>
      <c r="H584" s="103"/>
      <c r="J584" s="103" t="s">
        <v>944</v>
      </c>
      <c r="O584" s="103" t="s">
        <v>868</v>
      </c>
      <c r="S584" s="128" t="s">
        <v>743</v>
      </c>
      <c r="AA584" s="105" t="s">
        <v>595</v>
      </c>
      <c r="AF584" s="115" t="s">
        <v>161</v>
      </c>
      <c r="AJ584" s="49"/>
      <c r="AM584" s="115" t="s">
        <v>959</v>
      </c>
    </row>
    <row r="585" spans="1:52" s="10" customFormat="1" ht="14.4" hidden="1" x14ac:dyDescent="0.2">
      <c r="A585" s="115" t="s">
        <v>195</v>
      </c>
      <c r="B585" s="109"/>
      <c r="C585" s="109"/>
      <c r="D585" s="109"/>
      <c r="E585" s="81"/>
      <c r="F585" s="109" t="s">
        <v>975</v>
      </c>
      <c r="G585" s="103"/>
      <c r="H585" s="103"/>
      <c r="J585" s="103" t="s">
        <v>945</v>
      </c>
      <c r="O585" s="103" t="s">
        <v>869</v>
      </c>
      <c r="S585" s="128" t="s">
        <v>744</v>
      </c>
      <c r="AA585" s="105" t="s">
        <v>596</v>
      </c>
      <c r="AF585" s="115" t="s">
        <v>162</v>
      </c>
      <c r="AJ585" s="49"/>
      <c r="AM585" s="115" t="s">
        <v>960</v>
      </c>
    </row>
    <row r="586" spans="1:52" s="10" customFormat="1" ht="14.4" hidden="1" x14ac:dyDescent="0.2">
      <c r="A586" s="115" t="s">
        <v>196</v>
      </c>
      <c r="B586" s="109"/>
      <c r="C586" s="109"/>
      <c r="D586" s="109"/>
      <c r="E586" s="81"/>
      <c r="F586" s="109" t="s">
        <v>976</v>
      </c>
      <c r="G586" s="103"/>
      <c r="H586" s="103"/>
      <c r="J586" s="103" t="s">
        <v>673</v>
      </c>
      <c r="O586" s="103" t="s">
        <v>870</v>
      </c>
      <c r="S586" s="128" t="s">
        <v>1001</v>
      </c>
      <c r="AA586" s="105" t="s">
        <v>597</v>
      </c>
      <c r="AF586" s="115" t="s">
        <v>163</v>
      </c>
      <c r="AJ586" s="49"/>
      <c r="AM586" s="115" t="s">
        <v>961</v>
      </c>
    </row>
    <row r="587" spans="1:52" s="10" customFormat="1" ht="14.4" hidden="1" x14ac:dyDescent="0.2">
      <c r="A587" s="115" t="s">
        <v>959</v>
      </c>
      <c r="B587" s="109"/>
      <c r="C587" s="109"/>
      <c r="D587" s="109"/>
      <c r="E587" s="81"/>
      <c r="F587" s="10" t="s">
        <v>977</v>
      </c>
      <c r="G587" s="103"/>
      <c r="H587" s="103"/>
      <c r="J587" s="103" t="s">
        <v>674</v>
      </c>
      <c r="O587" s="103" t="s">
        <v>871</v>
      </c>
      <c r="S587" s="128" t="s">
        <v>1002</v>
      </c>
      <c r="AA587" s="105" t="s">
        <v>598</v>
      </c>
      <c r="AF587" s="115" t="s">
        <v>967</v>
      </c>
      <c r="AJ587" s="49"/>
      <c r="AM587" s="115" t="s">
        <v>197</v>
      </c>
    </row>
    <row r="588" spans="1:52" s="10" customFormat="1" ht="14.4" hidden="1" x14ac:dyDescent="0.2">
      <c r="A588" s="115" t="s">
        <v>960</v>
      </c>
      <c r="B588" s="109"/>
      <c r="C588" s="109"/>
      <c r="D588" s="109"/>
      <c r="E588" s="81"/>
      <c r="F588" s="109" t="s">
        <v>978</v>
      </c>
      <c r="G588" s="103"/>
      <c r="H588" s="103"/>
      <c r="J588" s="103" t="s">
        <v>675</v>
      </c>
      <c r="O588" s="103" t="s">
        <v>872</v>
      </c>
      <c r="S588" s="128" t="s">
        <v>1003</v>
      </c>
      <c r="AA588" s="105" t="s">
        <v>599</v>
      </c>
      <c r="AF588" s="115" t="s">
        <v>409</v>
      </c>
      <c r="AJ588" s="49"/>
      <c r="AM588" s="115" t="s">
        <v>471</v>
      </c>
    </row>
    <row r="589" spans="1:52" s="10" customFormat="1" ht="14.4" hidden="1" x14ac:dyDescent="0.2">
      <c r="A589" s="115" t="s">
        <v>961</v>
      </c>
      <c r="B589" s="109"/>
      <c r="C589" s="109"/>
      <c r="D589" s="109"/>
      <c r="E589" s="81"/>
      <c r="F589" s="109" t="s">
        <v>979</v>
      </c>
      <c r="G589" s="103"/>
      <c r="H589" s="103"/>
      <c r="J589" s="103" t="s">
        <v>676</v>
      </c>
      <c r="O589" s="103" t="s">
        <v>889</v>
      </c>
      <c r="S589" s="128" t="s">
        <v>1004</v>
      </c>
      <c r="AA589" s="105" t="s">
        <v>600</v>
      </c>
      <c r="AF589" s="115" t="s">
        <v>410</v>
      </c>
      <c r="AJ589" s="49"/>
      <c r="AM589" s="115" t="s">
        <v>472</v>
      </c>
    </row>
    <row r="590" spans="1:52" s="10" customFormat="1" ht="14.4" hidden="1" x14ac:dyDescent="0.2">
      <c r="A590" s="115" t="s">
        <v>197</v>
      </c>
      <c r="B590" s="109"/>
      <c r="C590" s="109"/>
      <c r="D590" s="109"/>
      <c r="E590" s="81"/>
      <c r="F590" s="10" t="s">
        <v>594</v>
      </c>
      <c r="G590" s="103"/>
      <c r="H590" s="103"/>
      <c r="J590" s="103" t="s">
        <v>645</v>
      </c>
      <c r="O590" s="103" t="s">
        <v>890</v>
      </c>
      <c r="S590" s="128" t="s">
        <v>693</v>
      </c>
      <c r="AA590" s="105" t="s">
        <v>332</v>
      </c>
      <c r="AF590" s="115" t="s">
        <v>411</v>
      </c>
      <c r="AJ590" s="49"/>
      <c r="AM590" s="115" t="s">
        <v>31</v>
      </c>
    </row>
    <row r="591" spans="1:52" s="10" customFormat="1" ht="14.4" hidden="1" x14ac:dyDescent="0.2">
      <c r="A591" s="115" t="s">
        <v>471</v>
      </c>
      <c r="B591" s="109"/>
      <c r="C591" s="109"/>
      <c r="D591" s="109"/>
      <c r="E591" s="81"/>
      <c r="F591" s="10" t="s">
        <v>595</v>
      </c>
      <c r="G591" s="103"/>
      <c r="H591" s="103"/>
      <c r="J591" s="103" t="s">
        <v>646</v>
      </c>
      <c r="O591" s="103" t="s">
        <v>891</v>
      </c>
      <c r="S591" s="128" t="s">
        <v>694</v>
      </c>
      <c r="AA591" s="105" t="s">
        <v>333</v>
      </c>
      <c r="AF591" s="115" t="s">
        <v>412</v>
      </c>
      <c r="AJ591" s="49"/>
      <c r="AM591" s="115" t="s">
        <v>198</v>
      </c>
    </row>
    <row r="592" spans="1:52" s="10" customFormat="1" ht="14.4" hidden="1" x14ac:dyDescent="0.2">
      <c r="A592" s="115" t="s">
        <v>472</v>
      </c>
      <c r="B592" s="109"/>
      <c r="C592" s="109"/>
      <c r="D592" s="109"/>
      <c r="E592" s="81"/>
      <c r="F592" s="10" t="s">
        <v>596</v>
      </c>
      <c r="G592" s="103"/>
      <c r="H592" s="103"/>
      <c r="J592" s="103" t="s">
        <v>647</v>
      </c>
      <c r="O592" s="103" t="s">
        <v>892</v>
      </c>
      <c r="S592" s="128" t="s">
        <v>695</v>
      </c>
      <c r="AA592" s="105" t="s">
        <v>334</v>
      </c>
      <c r="AF592" s="115" t="s">
        <v>559</v>
      </c>
      <c r="AJ592" s="49"/>
      <c r="AM592" s="115" t="s">
        <v>199</v>
      </c>
    </row>
    <row r="593" spans="1:39" s="10" customFormat="1" ht="14.4" hidden="1" x14ac:dyDescent="0.2">
      <c r="A593" s="115" t="s">
        <v>31</v>
      </c>
      <c r="B593" s="109"/>
      <c r="C593" s="109"/>
      <c r="D593" s="109"/>
      <c r="E593" s="81"/>
      <c r="F593" s="10" t="s">
        <v>597</v>
      </c>
      <c r="G593" s="103"/>
      <c r="H593" s="103"/>
      <c r="J593" s="103" t="s">
        <v>648</v>
      </c>
      <c r="O593" s="103" t="s">
        <v>901</v>
      </c>
      <c r="S593" s="128" t="s">
        <v>696</v>
      </c>
      <c r="AA593" s="105" t="s">
        <v>335</v>
      </c>
      <c r="AF593" s="115" t="s">
        <v>413</v>
      </c>
      <c r="AJ593" s="49"/>
      <c r="AM593" s="112" t="s">
        <v>1005</v>
      </c>
    </row>
    <row r="594" spans="1:39" s="10" customFormat="1" ht="14.4" hidden="1" x14ac:dyDescent="0.2">
      <c r="A594" s="115" t="s">
        <v>198</v>
      </c>
      <c r="B594" s="109"/>
      <c r="C594" s="109"/>
      <c r="D594" s="109"/>
      <c r="E594" s="81"/>
      <c r="F594" s="10" t="s">
        <v>598</v>
      </c>
      <c r="G594" s="103"/>
      <c r="H594" s="103"/>
      <c r="J594" s="103" t="s">
        <v>677</v>
      </c>
      <c r="O594" s="103" t="s">
        <v>902</v>
      </c>
      <c r="S594" s="128" t="s">
        <v>745</v>
      </c>
      <c r="AA594" s="105" t="s">
        <v>336</v>
      </c>
      <c r="AF594" s="115" t="s">
        <v>414</v>
      </c>
      <c r="AJ594" s="49"/>
      <c r="AM594" s="115" t="s">
        <v>44</v>
      </c>
    </row>
    <row r="595" spans="1:39" s="10" customFormat="1" ht="14.4" hidden="1" x14ac:dyDescent="0.2">
      <c r="A595" s="115" t="s">
        <v>199</v>
      </c>
      <c r="B595" s="109"/>
      <c r="C595" s="109"/>
      <c r="D595" s="109"/>
      <c r="E595" s="81"/>
      <c r="F595" s="109" t="s">
        <v>599</v>
      </c>
      <c r="G595" s="103"/>
      <c r="H595" s="103"/>
      <c r="J595" s="103" t="s">
        <v>678</v>
      </c>
      <c r="O595" s="103" t="s">
        <v>903</v>
      </c>
      <c r="S595" s="128" t="s">
        <v>746</v>
      </c>
      <c r="AA595" s="105" t="s">
        <v>337</v>
      </c>
      <c r="AF595" s="115" t="s">
        <v>415</v>
      </c>
      <c r="AJ595" s="49"/>
      <c r="AM595" s="115" t="s">
        <v>583</v>
      </c>
    </row>
    <row r="596" spans="1:39" s="10" customFormat="1" ht="14.4" hidden="1" x14ac:dyDescent="0.2">
      <c r="A596" s="112" t="s">
        <v>1005</v>
      </c>
      <c r="B596" s="109"/>
      <c r="C596" s="109"/>
      <c r="D596" s="109"/>
      <c r="E596" s="81"/>
      <c r="F596" s="109" t="s">
        <v>600</v>
      </c>
      <c r="G596" s="103"/>
      <c r="H596" s="103"/>
      <c r="J596" s="103" t="s">
        <v>679</v>
      </c>
      <c r="O596" s="103" t="s">
        <v>904</v>
      </c>
      <c r="S596" s="128" t="s">
        <v>747</v>
      </c>
      <c r="AA596" s="105" t="s">
        <v>39</v>
      </c>
      <c r="AF596" s="115" t="s">
        <v>416</v>
      </c>
      <c r="AJ596" s="49"/>
      <c r="AM596" s="115" t="s">
        <v>200</v>
      </c>
    </row>
    <row r="597" spans="1:39" s="10" customFormat="1" ht="14.4" hidden="1" x14ac:dyDescent="0.2">
      <c r="A597" s="115" t="s">
        <v>44</v>
      </c>
      <c r="B597" s="109"/>
      <c r="C597" s="109"/>
      <c r="D597" s="109"/>
      <c r="E597" s="81"/>
      <c r="F597" s="109" t="s">
        <v>332</v>
      </c>
      <c r="G597" s="103"/>
      <c r="H597" s="103"/>
      <c r="J597" s="103" t="s">
        <v>680</v>
      </c>
      <c r="O597" s="103" t="s">
        <v>905</v>
      </c>
      <c r="S597" s="128" t="s">
        <v>748</v>
      </c>
      <c r="AA597" s="105" t="s">
        <v>338</v>
      </c>
      <c r="AF597" s="115" t="s">
        <v>417</v>
      </c>
      <c r="AJ597" s="49"/>
      <c r="AM597" s="115" t="s">
        <v>201</v>
      </c>
    </row>
    <row r="598" spans="1:39" s="10" customFormat="1" ht="14.4" hidden="1" x14ac:dyDescent="0.2">
      <c r="A598" s="115" t="s">
        <v>583</v>
      </c>
      <c r="B598" s="109"/>
      <c r="C598" s="109"/>
      <c r="D598" s="109"/>
      <c r="E598" s="81"/>
      <c r="F598" s="10" t="s">
        <v>333</v>
      </c>
      <c r="G598" s="103"/>
      <c r="H598" s="103"/>
      <c r="J598" s="103" t="s">
        <v>857</v>
      </c>
      <c r="O598" s="103" t="s">
        <v>906</v>
      </c>
      <c r="S598" s="128" t="s">
        <v>749</v>
      </c>
      <c r="AA598" s="105" t="s">
        <v>339</v>
      </c>
      <c r="AF598" s="115" t="s">
        <v>418</v>
      </c>
      <c r="AJ598" s="49"/>
      <c r="AM598" s="115" t="s">
        <v>170</v>
      </c>
    </row>
    <row r="599" spans="1:39" s="10" customFormat="1" ht="14.4" hidden="1" x14ac:dyDescent="0.2">
      <c r="A599" s="115" t="s">
        <v>1029</v>
      </c>
      <c r="B599" s="109"/>
      <c r="C599" s="109"/>
      <c r="D599" s="109"/>
      <c r="E599" s="81"/>
      <c r="F599" s="10" t="s">
        <v>334</v>
      </c>
      <c r="G599" s="103"/>
      <c r="H599" s="103"/>
      <c r="J599" s="103" t="s">
        <v>858</v>
      </c>
      <c r="O599" s="103" t="s">
        <v>907</v>
      </c>
      <c r="S599" s="128" t="s">
        <v>750</v>
      </c>
      <c r="AA599" s="105" t="s">
        <v>340</v>
      </c>
      <c r="AF599" s="115" t="s">
        <v>419</v>
      </c>
      <c r="AJ599" s="49"/>
      <c r="AM599" s="115" t="s">
        <v>171</v>
      </c>
    </row>
    <row r="600" spans="1:39" s="10" customFormat="1" ht="14.4" hidden="1" x14ac:dyDescent="0.2">
      <c r="A600" s="115" t="s">
        <v>200</v>
      </c>
      <c r="B600" s="109"/>
      <c r="C600" s="109"/>
      <c r="D600" s="109"/>
      <c r="E600" s="81"/>
      <c r="F600" s="10" t="s">
        <v>335</v>
      </c>
      <c r="G600" s="103"/>
      <c r="H600" s="103"/>
      <c r="J600" s="103" t="s">
        <v>859</v>
      </c>
      <c r="O600" s="103" t="s">
        <v>908</v>
      </c>
      <c r="S600" s="128" t="s">
        <v>751</v>
      </c>
      <c r="AA600" s="105" t="s">
        <v>341</v>
      </c>
      <c r="AF600" s="115" t="s">
        <v>420</v>
      </c>
      <c r="AJ600" s="49"/>
      <c r="AM600" s="115" t="s">
        <v>53</v>
      </c>
    </row>
    <row r="601" spans="1:39" s="10" customFormat="1" ht="14.4" hidden="1" x14ac:dyDescent="0.2">
      <c r="A601" s="115" t="s">
        <v>201</v>
      </c>
      <c r="B601" s="109"/>
      <c r="C601" s="109"/>
      <c r="D601" s="109"/>
      <c r="E601" s="81"/>
      <c r="F601" s="10" t="s">
        <v>336</v>
      </c>
      <c r="G601" s="103"/>
      <c r="H601" s="103"/>
      <c r="J601" s="103" t="s">
        <v>860</v>
      </c>
      <c r="O601" s="103" t="s">
        <v>913</v>
      </c>
      <c r="S601" s="128" t="s">
        <v>752</v>
      </c>
      <c r="AA601" s="105" t="s">
        <v>342</v>
      </c>
      <c r="AF601" s="115" t="s">
        <v>421</v>
      </c>
      <c r="AJ601" s="49"/>
      <c r="AM601" s="115" t="s">
        <v>202</v>
      </c>
    </row>
    <row r="602" spans="1:39" s="10" customFormat="1" ht="14.4" hidden="1" x14ac:dyDescent="0.2">
      <c r="A602" s="115" t="s">
        <v>170</v>
      </c>
      <c r="B602" s="109"/>
      <c r="C602" s="109"/>
      <c r="D602" s="109"/>
      <c r="E602" s="81"/>
      <c r="F602" s="10" t="s">
        <v>337</v>
      </c>
      <c r="G602" s="103"/>
      <c r="H602" s="103"/>
      <c r="J602" s="103" t="s">
        <v>681</v>
      </c>
      <c r="O602" s="103" t="s">
        <v>914</v>
      </c>
      <c r="S602" s="128" t="s">
        <v>753</v>
      </c>
      <c r="AA602" s="105" t="s">
        <v>343</v>
      </c>
      <c r="AF602" s="115" t="s">
        <v>422</v>
      </c>
      <c r="AJ602" s="49"/>
      <c r="AM602" s="115" t="s">
        <v>203</v>
      </c>
    </row>
    <row r="603" spans="1:39" s="10" customFormat="1" ht="14.4" hidden="1" x14ac:dyDescent="0.2">
      <c r="A603" s="115" t="s">
        <v>171</v>
      </c>
      <c r="B603" s="109"/>
      <c r="C603" s="109"/>
      <c r="D603" s="109"/>
      <c r="E603" s="81"/>
      <c r="F603" s="109" t="s">
        <v>39</v>
      </c>
      <c r="G603" s="103"/>
      <c r="H603" s="103"/>
      <c r="J603" s="103" t="s">
        <v>682</v>
      </c>
      <c r="O603" s="103" t="s">
        <v>915</v>
      </c>
      <c r="S603" s="128" t="s">
        <v>754</v>
      </c>
      <c r="AA603" s="105" t="s">
        <v>172</v>
      </c>
      <c r="AF603" s="115" t="s">
        <v>423</v>
      </c>
      <c r="AJ603" s="49"/>
      <c r="AM603" s="115" t="s">
        <v>204</v>
      </c>
    </row>
    <row r="604" spans="1:39" s="10" customFormat="1" ht="14.4" hidden="1" x14ac:dyDescent="0.2">
      <c r="A604" s="115" t="s">
        <v>53</v>
      </c>
      <c r="B604" s="109"/>
      <c r="C604" s="109"/>
      <c r="D604" s="109"/>
      <c r="E604" s="81"/>
      <c r="F604" s="109" t="s">
        <v>338</v>
      </c>
      <c r="G604" s="103"/>
      <c r="H604" s="103"/>
      <c r="J604" s="103" t="s">
        <v>683</v>
      </c>
      <c r="O604" s="103" t="s">
        <v>916</v>
      </c>
      <c r="S604" s="128" t="s">
        <v>755</v>
      </c>
      <c r="AA604" s="105" t="s">
        <v>40</v>
      </c>
      <c r="AF604" s="115" t="s">
        <v>424</v>
      </c>
      <c r="AJ604" s="49"/>
      <c r="AM604" s="115" t="s">
        <v>166</v>
      </c>
    </row>
    <row r="605" spans="1:39" s="10" customFormat="1" ht="14.4" hidden="1" x14ac:dyDescent="0.2">
      <c r="A605" s="115" t="s">
        <v>202</v>
      </c>
      <c r="B605" s="109"/>
      <c r="C605" s="109"/>
      <c r="D605" s="109"/>
      <c r="E605" s="81"/>
      <c r="F605" s="109" t="s">
        <v>339</v>
      </c>
      <c r="G605" s="103"/>
      <c r="H605" s="103"/>
      <c r="J605" s="103" t="s">
        <v>684</v>
      </c>
      <c r="O605" s="103" t="s">
        <v>657</v>
      </c>
      <c r="S605" s="128" t="s">
        <v>756</v>
      </c>
      <c r="AA605" s="105" t="s">
        <v>361</v>
      </c>
      <c r="AF605" s="115" t="s">
        <v>425</v>
      </c>
      <c r="AJ605" s="49"/>
      <c r="AM605" s="115" t="s">
        <v>167</v>
      </c>
    </row>
    <row r="606" spans="1:39" s="10" customFormat="1" ht="14.4" hidden="1" x14ac:dyDescent="0.2">
      <c r="A606" s="115" t="s">
        <v>203</v>
      </c>
      <c r="B606" s="109"/>
      <c r="C606" s="109"/>
      <c r="D606" s="109"/>
      <c r="E606" s="81"/>
      <c r="F606" s="109" t="s">
        <v>340</v>
      </c>
      <c r="G606" s="103"/>
      <c r="H606" s="103"/>
      <c r="J606" s="103" t="s">
        <v>697</v>
      </c>
      <c r="O606" s="103" t="s">
        <v>658</v>
      </c>
      <c r="S606" s="128" t="s">
        <v>621</v>
      </c>
      <c r="AA606" s="105" t="s">
        <v>362</v>
      </c>
      <c r="AF606" s="115" t="s">
        <v>426</v>
      </c>
      <c r="AJ606" s="49"/>
      <c r="AM606" s="115" t="s">
        <v>205</v>
      </c>
    </row>
    <row r="607" spans="1:39" s="10" customFormat="1" ht="14.4" hidden="1" x14ac:dyDescent="0.2">
      <c r="A607" s="115" t="s">
        <v>204</v>
      </c>
      <c r="B607" s="109"/>
      <c r="C607" s="109"/>
      <c r="D607" s="109"/>
      <c r="E607" s="81"/>
      <c r="F607" s="10" t="s">
        <v>341</v>
      </c>
      <c r="G607" s="103"/>
      <c r="H607" s="103"/>
      <c r="J607" s="103" t="s">
        <v>698</v>
      </c>
      <c r="O607" s="103" t="s">
        <v>659</v>
      </c>
      <c r="S607" s="128" t="s">
        <v>622</v>
      </c>
      <c r="AA607" s="105" t="s">
        <v>363</v>
      </c>
      <c r="AF607" s="116" t="s">
        <v>427</v>
      </c>
      <c r="AJ607" s="49"/>
      <c r="AM607" s="115" t="s">
        <v>206</v>
      </c>
    </row>
    <row r="608" spans="1:39" s="10" customFormat="1" ht="14.4" hidden="1" x14ac:dyDescent="0.2">
      <c r="A608" s="115" t="s">
        <v>166</v>
      </c>
      <c r="B608" s="109"/>
      <c r="C608" s="109"/>
      <c r="D608" s="109"/>
      <c r="E608" s="81"/>
      <c r="F608" s="10" t="s">
        <v>342</v>
      </c>
      <c r="G608" s="103"/>
      <c r="H608" s="103"/>
      <c r="J608" s="103" t="s">
        <v>699</v>
      </c>
      <c r="O608" s="103" t="s">
        <v>660</v>
      </c>
      <c r="S608" s="128" t="s">
        <v>623</v>
      </c>
      <c r="AA608" s="105" t="s">
        <v>364</v>
      </c>
      <c r="AJ608" s="49"/>
      <c r="AM608" s="115" t="s">
        <v>207</v>
      </c>
    </row>
    <row r="609" spans="1:39" s="10" customFormat="1" ht="14.4" hidden="1" x14ac:dyDescent="0.2">
      <c r="A609" s="115" t="s">
        <v>167</v>
      </c>
      <c r="B609" s="109"/>
      <c r="C609" s="109"/>
      <c r="D609" s="109"/>
      <c r="E609" s="81"/>
      <c r="F609" s="10" t="s">
        <v>343</v>
      </c>
      <c r="G609" s="103"/>
      <c r="H609" s="103"/>
      <c r="J609" s="103" t="s">
        <v>700</v>
      </c>
      <c r="O609" s="103" t="s">
        <v>917</v>
      </c>
      <c r="S609" s="128" t="s">
        <v>624</v>
      </c>
      <c r="AA609" s="105" t="s">
        <v>365</v>
      </c>
      <c r="AJ609" s="49"/>
      <c r="AM609" s="115" t="s">
        <v>208</v>
      </c>
    </row>
    <row r="610" spans="1:39" s="10" customFormat="1" ht="14.4" hidden="1" x14ac:dyDescent="0.2">
      <c r="A610" s="115" t="s">
        <v>205</v>
      </c>
      <c r="B610" s="109"/>
      <c r="C610" s="109"/>
      <c r="D610" s="109"/>
      <c r="E610" s="81"/>
      <c r="F610" s="15" t="s">
        <v>601</v>
      </c>
      <c r="G610" s="103"/>
      <c r="H610" s="103"/>
      <c r="J610" s="103" t="s">
        <v>649</v>
      </c>
      <c r="O610" s="103" t="s">
        <v>918</v>
      </c>
      <c r="S610" s="128" t="s">
        <v>757</v>
      </c>
      <c r="AA610" s="105" t="s">
        <v>555</v>
      </c>
      <c r="AJ610" s="49"/>
      <c r="AM610" s="112" t="s">
        <v>992</v>
      </c>
    </row>
    <row r="611" spans="1:39" s="10" customFormat="1" ht="14.4" hidden="1" x14ac:dyDescent="0.2">
      <c r="A611" s="115" t="s">
        <v>206</v>
      </c>
      <c r="B611" s="109"/>
      <c r="C611" s="109"/>
      <c r="D611" s="109"/>
      <c r="E611" s="81"/>
      <c r="F611" s="15" t="s">
        <v>1016</v>
      </c>
      <c r="G611" s="103"/>
      <c r="H611" s="103"/>
      <c r="J611" s="103" t="s">
        <v>650</v>
      </c>
      <c r="O611" s="103" t="s">
        <v>919</v>
      </c>
      <c r="S611" s="128" t="s">
        <v>758</v>
      </c>
      <c r="AA611" s="105" t="s">
        <v>387</v>
      </c>
      <c r="AJ611" s="49"/>
      <c r="AM611" s="112" t="s">
        <v>993</v>
      </c>
    </row>
    <row r="612" spans="1:39" s="10" customFormat="1" ht="14.4" hidden="1" x14ac:dyDescent="0.2">
      <c r="A612" s="115" t="s">
        <v>207</v>
      </c>
      <c r="B612" s="109"/>
      <c r="C612" s="109"/>
      <c r="D612" s="109"/>
      <c r="E612" s="81"/>
      <c r="F612" s="15" t="s">
        <v>157</v>
      </c>
      <c r="G612" s="103"/>
      <c r="H612" s="103"/>
      <c r="J612" s="103" t="s">
        <v>651</v>
      </c>
      <c r="O612" s="103" t="s">
        <v>920</v>
      </c>
      <c r="S612" s="128" t="s">
        <v>759</v>
      </c>
      <c r="AA612" s="105" t="s">
        <v>388</v>
      </c>
      <c r="AJ612" s="49"/>
      <c r="AM612" s="112" t="s">
        <v>994</v>
      </c>
    </row>
    <row r="613" spans="1:39" s="10" customFormat="1" ht="14.4" hidden="1" x14ac:dyDescent="0.2">
      <c r="A613" s="115" t="s">
        <v>208</v>
      </c>
      <c r="B613" s="109"/>
      <c r="C613" s="109"/>
      <c r="D613" s="109"/>
      <c r="E613" s="81"/>
      <c r="F613" s="15" t="s">
        <v>35</v>
      </c>
      <c r="G613" s="103"/>
      <c r="H613" s="103"/>
      <c r="J613" s="103" t="s">
        <v>652</v>
      </c>
      <c r="O613" s="103" t="s">
        <v>633</v>
      </c>
      <c r="S613" s="128" t="s">
        <v>760</v>
      </c>
      <c r="AA613" s="105" t="s">
        <v>389</v>
      </c>
      <c r="AJ613" s="49"/>
      <c r="AM613" s="112" t="s">
        <v>995</v>
      </c>
    </row>
    <row r="614" spans="1:39" s="10" customFormat="1" ht="14.4" hidden="1" x14ac:dyDescent="0.2">
      <c r="A614" s="112" t="s">
        <v>992</v>
      </c>
      <c r="B614" s="109"/>
      <c r="C614" s="109"/>
      <c r="D614" s="109"/>
      <c r="E614" s="81"/>
      <c r="F614" s="10" t="s">
        <v>42</v>
      </c>
      <c r="G614" s="103"/>
      <c r="H614" s="103"/>
      <c r="J614" s="103" t="s">
        <v>653</v>
      </c>
      <c r="O614" s="103" t="s">
        <v>634</v>
      </c>
      <c r="S614" s="128" t="s">
        <v>761</v>
      </c>
      <c r="AA614" s="105" t="s">
        <v>390</v>
      </c>
      <c r="AJ614" s="49"/>
      <c r="AM614" s="112" t="s">
        <v>996</v>
      </c>
    </row>
    <row r="615" spans="1:39" s="10" customFormat="1" ht="14.4" hidden="1" x14ac:dyDescent="0.2">
      <c r="A615" s="112" t="s">
        <v>993</v>
      </c>
      <c r="B615" s="109"/>
      <c r="C615" s="109"/>
      <c r="D615" s="109"/>
      <c r="E615" s="81"/>
      <c r="F615" s="109" t="s">
        <v>172</v>
      </c>
      <c r="G615" s="103"/>
      <c r="H615" s="103"/>
      <c r="J615" s="103" t="s">
        <v>654</v>
      </c>
      <c r="O615" s="103" t="s">
        <v>635</v>
      </c>
      <c r="S615" s="128" t="s">
        <v>762</v>
      </c>
      <c r="AA615" s="105" t="s">
        <v>399</v>
      </c>
      <c r="AJ615" s="49"/>
      <c r="AM615" s="112" t="s">
        <v>997</v>
      </c>
    </row>
    <row r="616" spans="1:39" s="10" customFormat="1" ht="14.4" hidden="1" x14ac:dyDescent="0.2">
      <c r="A616" s="112" t="s">
        <v>994</v>
      </c>
      <c r="B616" s="109"/>
      <c r="C616" s="109"/>
      <c r="D616" s="109"/>
      <c r="E616" s="81"/>
      <c r="F616" s="10" t="s">
        <v>43</v>
      </c>
      <c r="G616" s="103"/>
      <c r="H616" s="103"/>
      <c r="J616" s="103" t="s">
        <v>655</v>
      </c>
      <c r="O616" s="103" t="s">
        <v>636</v>
      </c>
      <c r="S616" s="128" t="s">
        <v>763</v>
      </c>
      <c r="AA616" s="105" t="s">
        <v>400</v>
      </c>
      <c r="AJ616" s="49"/>
      <c r="AM616" s="112" t="s">
        <v>998</v>
      </c>
    </row>
    <row r="617" spans="1:39" s="10" customFormat="1" ht="14.4" hidden="1" x14ac:dyDescent="0.2">
      <c r="A617" s="112" t="s">
        <v>995</v>
      </c>
      <c r="B617" s="109"/>
      <c r="C617" s="109"/>
      <c r="D617" s="109"/>
      <c r="E617" s="81"/>
      <c r="F617" s="10" t="s">
        <v>40</v>
      </c>
      <c r="G617" s="103"/>
      <c r="H617" s="103"/>
      <c r="J617" s="103" t="s">
        <v>656</v>
      </c>
      <c r="O617" s="10" t="s">
        <v>937</v>
      </c>
      <c r="S617" s="128" t="s">
        <v>764</v>
      </c>
      <c r="AA617" s="105" t="s">
        <v>401</v>
      </c>
      <c r="AJ617" s="49"/>
      <c r="AM617" s="115" t="s">
        <v>1011</v>
      </c>
    </row>
    <row r="618" spans="1:39" s="10" customFormat="1" ht="14.4" hidden="1" x14ac:dyDescent="0.2">
      <c r="A618" s="112" t="s">
        <v>996</v>
      </c>
      <c r="B618" s="109"/>
      <c r="C618" s="109"/>
      <c r="D618" s="109"/>
      <c r="E618" s="81"/>
      <c r="F618" s="10" t="s">
        <v>361</v>
      </c>
      <c r="G618" s="103"/>
      <c r="H618" s="103"/>
      <c r="J618" s="103" t="s">
        <v>685</v>
      </c>
      <c r="O618" s="103"/>
      <c r="S618" s="128" t="s">
        <v>765</v>
      </c>
      <c r="AA618" s="105" t="s">
        <v>402</v>
      </c>
      <c r="AJ618" s="49"/>
      <c r="AM618" s="115" t="s">
        <v>1025</v>
      </c>
    </row>
    <row r="619" spans="1:39" s="10" customFormat="1" ht="14.4" hidden="1" x14ac:dyDescent="0.2">
      <c r="A619" s="112" t="s">
        <v>997</v>
      </c>
      <c r="B619" s="109"/>
      <c r="C619" s="109"/>
      <c r="D619" s="109"/>
      <c r="E619" s="81"/>
      <c r="F619" s="10" t="s">
        <v>362</v>
      </c>
      <c r="G619" s="103"/>
      <c r="H619" s="103"/>
      <c r="J619" s="103" t="s">
        <v>686</v>
      </c>
      <c r="O619" s="103"/>
      <c r="S619" s="128" t="s">
        <v>766</v>
      </c>
      <c r="AA619" s="105" t="s">
        <v>403</v>
      </c>
      <c r="AJ619" s="49"/>
      <c r="AM619" s="115" t="s">
        <v>563</v>
      </c>
    </row>
    <row r="620" spans="1:39" s="10" customFormat="1" ht="14.4" hidden="1" x14ac:dyDescent="0.2">
      <c r="A620" s="112" t="s">
        <v>998</v>
      </c>
      <c r="B620" s="109"/>
      <c r="C620" s="109"/>
      <c r="D620" s="109"/>
      <c r="E620" s="81"/>
      <c r="F620" s="10" t="s">
        <v>1032</v>
      </c>
      <c r="G620" s="103"/>
      <c r="H620" s="103"/>
      <c r="J620" s="103" t="s">
        <v>687</v>
      </c>
      <c r="O620" s="103"/>
      <c r="S620" s="128" t="s">
        <v>767</v>
      </c>
      <c r="AA620" s="105" t="s">
        <v>610</v>
      </c>
      <c r="AJ620" s="49"/>
      <c r="AM620" s="115" t="s">
        <v>209</v>
      </c>
    </row>
    <row r="621" spans="1:39" s="10" customFormat="1" ht="14.4" hidden="1" x14ac:dyDescent="0.2">
      <c r="A621" s="115" t="s">
        <v>1011</v>
      </c>
      <c r="B621" s="109"/>
      <c r="C621" s="109"/>
      <c r="D621" s="109"/>
      <c r="E621" s="81"/>
      <c r="F621" s="10" t="s">
        <v>363</v>
      </c>
      <c r="G621" s="103"/>
      <c r="H621" s="103"/>
      <c r="J621" s="103" t="s">
        <v>688</v>
      </c>
      <c r="O621" s="103"/>
      <c r="S621" s="128" t="s">
        <v>768</v>
      </c>
      <c r="AA621" s="105" t="s">
        <v>611</v>
      </c>
      <c r="AJ621" s="49"/>
      <c r="AM621" s="115" t="s">
        <v>210</v>
      </c>
    </row>
    <row r="622" spans="1:39" s="10" customFormat="1" ht="14.4" hidden="1" x14ac:dyDescent="0.2">
      <c r="A622" s="115" t="s">
        <v>1025</v>
      </c>
      <c r="B622" s="109"/>
      <c r="C622" s="109"/>
      <c r="D622" s="109"/>
      <c r="E622" s="81"/>
      <c r="F622" s="10" t="s">
        <v>1030</v>
      </c>
      <c r="G622" s="103"/>
      <c r="H622" s="103"/>
      <c r="J622" s="103" t="s">
        <v>701</v>
      </c>
      <c r="O622" s="103"/>
      <c r="S622" s="128" t="s">
        <v>769</v>
      </c>
      <c r="AA622" s="105" t="s">
        <v>612</v>
      </c>
      <c r="AJ622" s="49"/>
      <c r="AM622" s="115" t="s">
        <v>211</v>
      </c>
    </row>
    <row r="623" spans="1:39" s="10" customFormat="1" ht="14.4" hidden="1" x14ac:dyDescent="0.2">
      <c r="A623" s="115" t="s">
        <v>563</v>
      </c>
      <c r="B623" s="109"/>
      <c r="C623" s="109"/>
      <c r="D623" s="109"/>
      <c r="E623" s="81"/>
      <c r="F623" s="10" t="s">
        <v>365</v>
      </c>
      <c r="G623" s="103"/>
      <c r="H623" s="103"/>
      <c r="J623" s="103" t="s">
        <v>702</v>
      </c>
      <c r="O623" s="103"/>
      <c r="S623" s="128" t="s">
        <v>770</v>
      </c>
      <c r="AA623" s="105" t="s">
        <v>613</v>
      </c>
      <c r="AJ623" s="49"/>
      <c r="AM623" s="115" t="s">
        <v>212</v>
      </c>
    </row>
    <row r="624" spans="1:39" s="10" customFormat="1" ht="14.4" hidden="1" x14ac:dyDescent="0.2">
      <c r="A624" s="115" t="s">
        <v>209</v>
      </c>
      <c r="B624" s="109"/>
      <c r="C624" s="109"/>
      <c r="D624" s="109"/>
      <c r="E624" s="81"/>
      <c r="F624" s="10" t="s">
        <v>1115</v>
      </c>
      <c r="G624" s="103"/>
      <c r="H624" s="103"/>
      <c r="J624" s="103" t="s">
        <v>703</v>
      </c>
      <c r="O624" s="103"/>
      <c r="S624" s="128" t="s">
        <v>771</v>
      </c>
      <c r="AA624" s="105" t="s">
        <v>614</v>
      </c>
      <c r="AJ624" s="49"/>
      <c r="AM624" s="115" t="s">
        <v>213</v>
      </c>
    </row>
    <row r="625" spans="1:39" s="10" customFormat="1" ht="14.4" hidden="1" x14ac:dyDescent="0.2">
      <c r="A625" s="115" t="s">
        <v>210</v>
      </c>
      <c r="B625" s="109"/>
      <c r="C625" s="109"/>
      <c r="D625" s="109"/>
      <c r="E625" s="81"/>
      <c r="F625" s="10" t="s">
        <v>1116</v>
      </c>
      <c r="G625" s="103"/>
      <c r="H625" s="103"/>
      <c r="J625" s="103" t="s">
        <v>704</v>
      </c>
      <c r="S625" s="128" t="s">
        <v>772</v>
      </c>
      <c r="AA625" s="105" t="s">
        <v>615</v>
      </c>
      <c r="AJ625" s="49"/>
      <c r="AM625" s="115" t="s">
        <v>214</v>
      </c>
    </row>
    <row r="626" spans="1:39" s="10" customFormat="1" ht="14.4" hidden="1" x14ac:dyDescent="0.2">
      <c r="A626" s="115" t="s">
        <v>211</v>
      </c>
      <c r="B626" s="109"/>
      <c r="C626" s="109"/>
      <c r="D626" s="109"/>
      <c r="E626" s="81"/>
      <c r="F626" s="10" t="s">
        <v>1117</v>
      </c>
      <c r="G626" s="103"/>
      <c r="H626" s="103"/>
      <c r="J626" s="103" t="s">
        <v>657</v>
      </c>
      <c r="S626" s="128" t="s">
        <v>773</v>
      </c>
      <c r="AA626" s="105" t="s">
        <v>559</v>
      </c>
      <c r="AJ626" s="49"/>
      <c r="AM626" s="115" t="s">
        <v>215</v>
      </c>
    </row>
    <row r="627" spans="1:39" s="10" customFormat="1" ht="14.4" hidden="1" x14ac:dyDescent="0.2">
      <c r="A627" s="115" t="s">
        <v>212</v>
      </c>
      <c r="B627" s="109"/>
      <c r="C627" s="109"/>
      <c r="D627" s="109"/>
      <c r="E627" s="81"/>
      <c r="F627" s="10" t="s">
        <v>1118</v>
      </c>
      <c r="G627" s="103"/>
      <c r="H627" s="103"/>
      <c r="J627" s="103" t="s">
        <v>658</v>
      </c>
      <c r="S627" s="128" t="s">
        <v>774</v>
      </c>
      <c r="AA627" s="105" t="s">
        <v>560</v>
      </c>
      <c r="AJ627" s="49"/>
      <c r="AM627" s="115" t="s">
        <v>216</v>
      </c>
    </row>
    <row r="628" spans="1:39" s="10" customFormat="1" ht="14.4" hidden="1" x14ac:dyDescent="0.2">
      <c r="A628" s="115" t="s">
        <v>213</v>
      </c>
      <c r="B628" s="109"/>
      <c r="C628" s="109"/>
      <c r="D628" s="109"/>
      <c r="E628" s="81"/>
      <c r="F628" s="109" t="s">
        <v>387</v>
      </c>
      <c r="G628" s="103"/>
      <c r="H628" s="103"/>
      <c r="J628" s="103" t="s">
        <v>659</v>
      </c>
      <c r="S628" s="128" t="s">
        <v>775</v>
      </c>
      <c r="AA628" s="105" t="s">
        <v>561</v>
      </c>
      <c r="AJ628" s="49"/>
      <c r="AM628" s="115" t="s">
        <v>217</v>
      </c>
    </row>
    <row r="629" spans="1:39" s="10" customFormat="1" ht="14.4" hidden="1" x14ac:dyDescent="0.2">
      <c r="A629" s="115" t="s">
        <v>214</v>
      </c>
      <c r="B629" s="109"/>
      <c r="C629" s="109"/>
      <c r="D629" s="109"/>
      <c r="E629" s="81"/>
      <c r="F629" s="109" t="s">
        <v>388</v>
      </c>
      <c r="G629" s="103"/>
      <c r="H629" s="103"/>
      <c r="J629" s="103" t="s">
        <v>660</v>
      </c>
      <c r="S629" s="128" t="s">
        <v>776</v>
      </c>
      <c r="AA629" s="105" t="s">
        <v>562</v>
      </c>
      <c r="AJ629" s="49"/>
      <c r="AM629" s="115" t="s">
        <v>218</v>
      </c>
    </row>
    <row r="630" spans="1:39" s="10" customFormat="1" ht="14.4" hidden="1" x14ac:dyDescent="0.2">
      <c r="A630" s="115" t="s">
        <v>215</v>
      </c>
      <c r="B630" s="109"/>
      <c r="C630" s="109"/>
      <c r="D630" s="109"/>
      <c r="E630" s="81"/>
      <c r="F630" s="10" t="s">
        <v>389</v>
      </c>
      <c r="G630" s="103"/>
      <c r="H630" s="103"/>
      <c r="J630" s="103" t="s">
        <v>629</v>
      </c>
      <c r="S630" s="128" t="s">
        <v>777</v>
      </c>
      <c r="AA630" s="105" t="s">
        <v>577</v>
      </c>
      <c r="AJ630" s="49"/>
      <c r="AM630" s="115" t="s">
        <v>219</v>
      </c>
    </row>
    <row r="631" spans="1:39" s="10" customFormat="1" ht="14.4" hidden="1" x14ac:dyDescent="0.2">
      <c r="A631" s="115" t="s">
        <v>216</v>
      </c>
      <c r="B631" s="109"/>
      <c r="C631" s="109"/>
      <c r="D631" s="109"/>
      <c r="E631" s="81"/>
      <c r="F631" s="10" t="s">
        <v>390</v>
      </c>
      <c r="G631" s="103"/>
      <c r="H631" s="103"/>
      <c r="J631" s="103" t="s">
        <v>630</v>
      </c>
      <c r="S631" s="128" t="s">
        <v>778</v>
      </c>
      <c r="AA631" s="105" t="s">
        <v>419</v>
      </c>
      <c r="AJ631" s="49"/>
      <c r="AM631" s="115" t="s">
        <v>220</v>
      </c>
    </row>
    <row r="632" spans="1:39" s="10" customFormat="1" ht="14.4" hidden="1" x14ac:dyDescent="0.2">
      <c r="A632" s="115" t="s">
        <v>217</v>
      </c>
      <c r="B632" s="109"/>
      <c r="C632" s="109"/>
      <c r="D632" s="109"/>
      <c r="E632" s="81"/>
      <c r="F632" s="109" t="s">
        <v>399</v>
      </c>
      <c r="G632" s="103"/>
      <c r="H632" s="103"/>
      <c r="J632" s="103" t="s">
        <v>631</v>
      </c>
      <c r="S632" s="128" t="s">
        <v>779</v>
      </c>
      <c r="AA632" s="105" t="s">
        <v>420</v>
      </c>
      <c r="AJ632" s="49"/>
      <c r="AM632" s="115" t="s">
        <v>221</v>
      </c>
    </row>
    <row r="633" spans="1:39" s="10" customFormat="1" ht="14.4" hidden="1" x14ac:dyDescent="0.2">
      <c r="A633" s="115" t="s">
        <v>218</v>
      </c>
      <c r="B633" s="109"/>
      <c r="C633" s="109"/>
      <c r="D633" s="109"/>
      <c r="E633" s="81"/>
      <c r="F633" s="10" t="s">
        <v>400</v>
      </c>
      <c r="G633" s="103"/>
      <c r="H633" s="103"/>
      <c r="J633" s="103" t="s">
        <v>632</v>
      </c>
      <c r="S633" s="128" t="s">
        <v>780</v>
      </c>
      <c r="AA633" s="105" t="s">
        <v>421</v>
      </c>
      <c r="AJ633" s="49"/>
      <c r="AM633" s="115" t="s">
        <v>222</v>
      </c>
    </row>
    <row r="634" spans="1:39" s="10" customFormat="1" ht="14.4" hidden="1" x14ac:dyDescent="0.2">
      <c r="A634" s="115" t="s">
        <v>219</v>
      </c>
      <c r="B634" s="109"/>
      <c r="C634" s="109"/>
      <c r="D634" s="109"/>
      <c r="E634" s="81"/>
      <c r="F634" s="109" t="s">
        <v>401</v>
      </c>
      <c r="G634" s="103"/>
      <c r="H634" s="103"/>
      <c r="J634" s="103" t="s">
        <v>633</v>
      </c>
      <c r="S634" s="128" t="s">
        <v>637</v>
      </c>
      <c r="AA634" s="105" t="s">
        <v>422</v>
      </c>
      <c r="AJ634" s="49"/>
      <c r="AM634" s="115" t="s">
        <v>223</v>
      </c>
    </row>
    <row r="635" spans="1:39" s="10" customFormat="1" ht="14.4" hidden="1" x14ac:dyDescent="0.2">
      <c r="A635" s="115" t="s">
        <v>220</v>
      </c>
      <c r="B635" s="109"/>
      <c r="C635" s="109"/>
      <c r="D635" s="109"/>
      <c r="E635" s="81"/>
      <c r="F635" s="109" t="s">
        <v>402</v>
      </c>
      <c r="G635" s="103"/>
      <c r="H635" s="103"/>
      <c r="J635" s="103" t="s">
        <v>634</v>
      </c>
      <c r="S635" s="128" t="s">
        <v>638</v>
      </c>
      <c r="AA635" s="105" t="s">
        <v>423</v>
      </c>
      <c r="AJ635" s="49"/>
      <c r="AM635" s="115" t="s">
        <v>224</v>
      </c>
    </row>
    <row r="636" spans="1:39" s="10" customFormat="1" ht="14.4" hidden="1" x14ac:dyDescent="0.2">
      <c r="A636" s="115" t="s">
        <v>221</v>
      </c>
      <c r="B636" s="109"/>
      <c r="C636" s="109"/>
      <c r="D636" s="109"/>
      <c r="E636" s="81"/>
      <c r="F636" s="10" t="s">
        <v>403</v>
      </c>
      <c r="G636" s="103"/>
      <c r="H636" s="103"/>
      <c r="J636" s="103" t="s">
        <v>635</v>
      </c>
      <c r="S636" s="128" t="s">
        <v>639</v>
      </c>
      <c r="AA636" s="105" t="s">
        <v>424</v>
      </c>
      <c r="AJ636" s="49"/>
      <c r="AM636" s="115" t="s">
        <v>225</v>
      </c>
    </row>
    <row r="637" spans="1:39" s="10" customFormat="1" ht="14.4" hidden="1" x14ac:dyDescent="0.2">
      <c r="A637" s="115" t="s">
        <v>222</v>
      </c>
      <c r="B637" s="109"/>
      <c r="C637" s="109"/>
      <c r="D637" s="109"/>
      <c r="E637" s="81"/>
      <c r="F637" s="108" t="s">
        <v>163</v>
      </c>
      <c r="G637" s="103"/>
      <c r="H637" s="103"/>
      <c r="J637" s="103" t="s">
        <v>636</v>
      </c>
      <c r="S637" s="128" t="s">
        <v>640</v>
      </c>
      <c r="AA637" s="105" t="s">
        <v>425</v>
      </c>
      <c r="AJ637" s="49"/>
      <c r="AM637" s="115" t="s">
        <v>226</v>
      </c>
    </row>
    <row r="638" spans="1:39" s="10" customFormat="1" ht="14.4" hidden="1" x14ac:dyDescent="0.2">
      <c r="A638" s="115" t="s">
        <v>223</v>
      </c>
      <c r="B638" s="109"/>
      <c r="C638" s="109"/>
      <c r="D638" s="109"/>
      <c r="E638" s="81"/>
      <c r="F638" s="109" t="s">
        <v>1119</v>
      </c>
      <c r="G638" s="103"/>
      <c r="H638" s="103"/>
      <c r="J638" s="10" t="s">
        <v>937</v>
      </c>
      <c r="S638" s="128" t="s">
        <v>781</v>
      </c>
      <c r="AA638" s="105" t="s">
        <v>426</v>
      </c>
      <c r="AJ638" s="49"/>
      <c r="AM638" s="115" t="s">
        <v>227</v>
      </c>
    </row>
    <row r="639" spans="1:39" s="10" customFormat="1" ht="14.4" hidden="1" x14ac:dyDescent="0.2">
      <c r="A639" s="115" t="s">
        <v>224</v>
      </c>
      <c r="B639" s="109"/>
      <c r="C639" s="109"/>
      <c r="D639" s="109"/>
      <c r="E639" s="81"/>
      <c r="F639" s="15" t="s">
        <v>409</v>
      </c>
      <c r="G639" s="103"/>
      <c r="H639" s="103"/>
      <c r="S639" s="128" t="s">
        <v>782</v>
      </c>
      <c r="AA639" s="105" t="s">
        <v>427</v>
      </c>
      <c r="AJ639" s="49"/>
      <c r="AM639" s="115" t="s">
        <v>228</v>
      </c>
    </row>
    <row r="640" spans="1:39" s="10" customFormat="1" ht="14.4" hidden="1" x14ac:dyDescent="0.2">
      <c r="A640" s="115" t="s">
        <v>225</v>
      </c>
      <c r="B640" s="109"/>
      <c r="C640" s="109"/>
      <c r="D640" s="109"/>
      <c r="E640" s="81"/>
      <c r="F640" s="108" t="s">
        <v>416</v>
      </c>
      <c r="G640" s="103"/>
      <c r="H640" s="103"/>
      <c r="S640" s="128" t="s">
        <v>783</v>
      </c>
      <c r="AA640" s="105"/>
      <c r="AJ640" s="49"/>
      <c r="AM640" s="115" t="s">
        <v>229</v>
      </c>
    </row>
    <row r="641" spans="1:39" s="10" customFormat="1" ht="14.4" hidden="1" x14ac:dyDescent="0.2">
      <c r="A641" s="115" t="s">
        <v>226</v>
      </c>
      <c r="B641" s="109"/>
      <c r="C641" s="109"/>
      <c r="D641" s="109"/>
      <c r="E641" s="81"/>
      <c r="F641" s="109" t="s">
        <v>446</v>
      </c>
      <c r="G641" s="103"/>
      <c r="H641" s="103"/>
      <c r="S641" s="128" t="s">
        <v>784</v>
      </c>
      <c r="AA641" s="105"/>
      <c r="AJ641" s="49"/>
      <c r="AM641" s="115" t="s">
        <v>230</v>
      </c>
    </row>
    <row r="642" spans="1:39" s="10" customFormat="1" ht="14.4" hidden="1" x14ac:dyDescent="0.2">
      <c r="A642" s="115" t="s">
        <v>227</v>
      </c>
      <c r="B642" s="109"/>
      <c r="C642" s="109"/>
      <c r="D642" s="109"/>
      <c r="E642" s="81"/>
      <c r="F642" s="109" t="s">
        <v>459</v>
      </c>
      <c r="G642" s="103"/>
      <c r="H642" s="103"/>
      <c r="S642" s="128" t="s">
        <v>785</v>
      </c>
      <c r="AA642" s="105"/>
      <c r="AJ642" s="49"/>
      <c r="AM642" s="112" t="s">
        <v>1006</v>
      </c>
    </row>
    <row r="643" spans="1:39" s="10" customFormat="1" ht="14.4" hidden="1" x14ac:dyDescent="0.2">
      <c r="A643" s="115" t="s">
        <v>228</v>
      </c>
      <c r="B643" s="109"/>
      <c r="C643" s="109"/>
      <c r="D643" s="109"/>
      <c r="E643" s="81"/>
      <c r="F643" s="10" t="s">
        <v>447</v>
      </c>
      <c r="G643" s="103"/>
      <c r="H643" s="103"/>
      <c r="S643" s="128" t="s">
        <v>786</v>
      </c>
      <c r="AA643" s="105"/>
      <c r="AJ643" s="49"/>
      <c r="AM643" s="115" t="s">
        <v>569</v>
      </c>
    </row>
    <row r="644" spans="1:39" s="10" customFormat="1" ht="14.4" hidden="1" x14ac:dyDescent="0.2">
      <c r="A644" s="115" t="s">
        <v>229</v>
      </c>
      <c r="B644" s="109"/>
      <c r="C644" s="109"/>
      <c r="D644" s="109"/>
      <c r="E644" s="81"/>
      <c r="F644" s="10" t="s">
        <v>460</v>
      </c>
      <c r="G644" s="103"/>
      <c r="H644" s="103"/>
      <c r="S644" s="128" t="s">
        <v>787</v>
      </c>
      <c r="AA644" s="105"/>
      <c r="AJ644" s="49"/>
      <c r="AM644" s="115" t="s">
        <v>570</v>
      </c>
    </row>
    <row r="645" spans="1:39" s="10" customFormat="1" ht="14.4" hidden="1" x14ac:dyDescent="0.2">
      <c r="A645" s="115" t="s">
        <v>230</v>
      </c>
      <c r="B645" s="109"/>
      <c r="C645" s="109"/>
      <c r="D645" s="109"/>
      <c r="E645" s="81"/>
      <c r="F645" s="10" t="s">
        <v>139</v>
      </c>
      <c r="G645" s="103"/>
      <c r="H645" s="103"/>
      <c r="S645" s="128" t="s">
        <v>788</v>
      </c>
      <c r="AA645" s="105"/>
      <c r="AJ645" s="49"/>
      <c r="AM645" s="115" t="s">
        <v>30</v>
      </c>
    </row>
    <row r="646" spans="1:39" s="10" customFormat="1" ht="14.4" hidden="1" x14ac:dyDescent="0.2">
      <c r="A646" s="112" t="s">
        <v>1006</v>
      </c>
      <c r="B646" s="109"/>
      <c r="C646" s="109"/>
      <c r="D646" s="109"/>
      <c r="E646" s="81"/>
      <c r="F646" s="10" t="s">
        <v>455</v>
      </c>
      <c r="G646" s="103"/>
      <c r="H646" s="103"/>
      <c r="S646" s="128" t="s">
        <v>789</v>
      </c>
      <c r="AA646" s="105"/>
      <c r="AJ646" s="49"/>
      <c r="AM646" s="115" t="s">
        <v>231</v>
      </c>
    </row>
    <row r="647" spans="1:39" s="10" customFormat="1" ht="14.4" hidden="1" x14ac:dyDescent="0.2">
      <c r="A647" s="115" t="s">
        <v>569</v>
      </c>
      <c r="B647" s="109"/>
      <c r="C647" s="109"/>
      <c r="D647" s="109"/>
      <c r="E647" s="81"/>
      <c r="F647" s="10" t="s">
        <v>445</v>
      </c>
      <c r="G647" s="103"/>
      <c r="H647" s="103"/>
      <c r="S647" s="128" t="s">
        <v>790</v>
      </c>
      <c r="AA647" s="105"/>
      <c r="AJ647" s="49"/>
      <c r="AM647" s="115" t="s">
        <v>45</v>
      </c>
    </row>
    <row r="648" spans="1:39" s="10" customFormat="1" ht="14.4" hidden="1" x14ac:dyDescent="0.2">
      <c r="A648" s="115" t="s">
        <v>570</v>
      </c>
      <c r="B648" s="109"/>
      <c r="C648" s="109"/>
      <c r="D648" s="109"/>
      <c r="E648" s="81"/>
      <c r="F648" s="10" t="s">
        <v>452</v>
      </c>
      <c r="G648" s="103"/>
      <c r="H648" s="103"/>
      <c r="S648" s="128" t="s">
        <v>791</v>
      </c>
      <c r="AA648" s="105"/>
      <c r="AJ648" s="49"/>
      <c r="AM648" s="115" t="s">
        <v>232</v>
      </c>
    </row>
    <row r="649" spans="1:39" s="10" customFormat="1" ht="14.4" hidden="1" x14ac:dyDescent="0.2">
      <c r="A649" s="115" t="s">
        <v>30</v>
      </c>
      <c r="B649" s="109"/>
      <c r="C649" s="109"/>
      <c r="D649" s="109"/>
      <c r="E649" s="81"/>
      <c r="F649" s="10" t="s">
        <v>451</v>
      </c>
      <c r="G649" s="103"/>
      <c r="H649" s="103"/>
      <c r="S649" s="128" t="s">
        <v>792</v>
      </c>
      <c r="AA649" s="105"/>
      <c r="AJ649" s="49"/>
      <c r="AM649" s="115" t="s">
        <v>46</v>
      </c>
    </row>
    <row r="650" spans="1:39" s="10" customFormat="1" ht="14.4" hidden="1" x14ac:dyDescent="0.2">
      <c r="A650" s="115" t="s">
        <v>231</v>
      </c>
      <c r="B650" s="109"/>
      <c r="C650" s="109"/>
      <c r="D650" s="109"/>
      <c r="E650" s="81"/>
      <c r="F650" s="10" t="s">
        <v>453</v>
      </c>
      <c r="G650" s="103"/>
      <c r="H650" s="103"/>
      <c r="S650" s="128" t="s">
        <v>793</v>
      </c>
      <c r="AA650" s="103"/>
      <c r="AJ650" s="49"/>
      <c r="AM650" s="115" t="s">
        <v>952</v>
      </c>
    </row>
    <row r="651" spans="1:39" s="10" customFormat="1" ht="14.4" hidden="1" x14ac:dyDescent="0.2">
      <c r="A651" s="115" t="s">
        <v>45</v>
      </c>
      <c r="B651" s="109"/>
      <c r="C651" s="109"/>
      <c r="D651" s="109"/>
      <c r="E651" s="81"/>
      <c r="F651" s="10" t="s">
        <v>450</v>
      </c>
      <c r="G651" s="103"/>
      <c r="H651" s="103"/>
      <c r="S651" s="128" t="s">
        <v>794</v>
      </c>
      <c r="AA651" s="103"/>
      <c r="AJ651" s="49"/>
      <c r="AM651" s="115" t="s">
        <v>233</v>
      </c>
    </row>
    <row r="652" spans="1:39" s="10" customFormat="1" ht="14.4" hidden="1" x14ac:dyDescent="0.2">
      <c r="A652" s="115" t="s">
        <v>232</v>
      </c>
      <c r="B652" s="109"/>
      <c r="C652" s="109"/>
      <c r="D652" s="109"/>
      <c r="E652" s="81"/>
      <c r="F652" s="10" t="s">
        <v>461</v>
      </c>
      <c r="G652" s="103"/>
      <c r="H652" s="103"/>
      <c r="S652" s="128" t="s">
        <v>795</v>
      </c>
      <c r="AA652" s="103"/>
      <c r="AJ652" s="49"/>
      <c r="AM652" s="115" t="s">
        <v>234</v>
      </c>
    </row>
    <row r="653" spans="1:39" s="10" customFormat="1" ht="14.4" hidden="1" x14ac:dyDescent="0.2">
      <c r="A653" s="115" t="s">
        <v>46</v>
      </c>
      <c r="B653" s="109"/>
      <c r="C653" s="109"/>
      <c r="D653" s="109"/>
      <c r="E653" s="81"/>
      <c r="F653" s="10" t="s">
        <v>1120</v>
      </c>
      <c r="G653" s="103"/>
      <c r="H653" s="103"/>
      <c r="S653" s="128" t="s">
        <v>796</v>
      </c>
      <c r="AA653" s="105"/>
      <c r="AJ653" s="49"/>
      <c r="AM653" s="115" t="s">
        <v>235</v>
      </c>
    </row>
    <row r="654" spans="1:39" s="10" customFormat="1" ht="14.4" hidden="1" x14ac:dyDescent="0.2">
      <c r="A654" s="115" t="s">
        <v>952</v>
      </c>
      <c r="B654" s="109"/>
      <c r="C654" s="109"/>
      <c r="D654" s="109"/>
      <c r="E654" s="81"/>
      <c r="F654" s="10" t="s">
        <v>1121</v>
      </c>
      <c r="G654" s="103"/>
      <c r="H654" s="103"/>
      <c r="S654" s="128" t="s">
        <v>797</v>
      </c>
      <c r="AA654" s="105"/>
      <c r="AJ654" s="49"/>
      <c r="AM654" s="115" t="s">
        <v>236</v>
      </c>
    </row>
    <row r="655" spans="1:39" s="10" customFormat="1" ht="14.4" hidden="1" x14ac:dyDescent="0.2">
      <c r="A655" s="115" t="s">
        <v>233</v>
      </c>
      <c r="B655" s="109"/>
      <c r="C655" s="109"/>
      <c r="D655" s="109"/>
      <c r="E655" s="81"/>
      <c r="F655" s="10" t="s">
        <v>1024</v>
      </c>
      <c r="G655" s="103"/>
      <c r="H655" s="103"/>
      <c r="S655" s="128" t="s">
        <v>798</v>
      </c>
      <c r="AA655" s="105"/>
      <c r="AJ655" s="49"/>
      <c r="AM655" s="115" t="s">
        <v>237</v>
      </c>
    </row>
    <row r="656" spans="1:39" s="10" customFormat="1" ht="14.4" hidden="1" x14ac:dyDescent="0.2">
      <c r="A656" s="115" t="s">
        <v>234</v>
      </c>
      <c r="B656" s="109"/>
      <c r="C656" s="109"/>
      <c r="D656" s="109"/>
      <c r="E656" s="81"/>
      <c r="F656" s="10" t="s">
        <v>456</v>
      </c>
      <c r="G656" s="103"/>
      <c r="H656" s="103"/>
      <c r="S656" s="128" t="s">
        <v>799</v>
      </c>
      <c r="AA656" s="103"/>
      <c r="AJ656" s="49"/>
      <c r="AM656" s="115" t="s">
        <v>238</v>
      </c>
    </row>
    <row r="657" spans="1:39" s="10" customFormat="1" ht="14.4" hidden="1" x14ac:dyDescent="0.2">
      <c r="A657" s="115" t="s">
        <v>235</v>
      </c>
      <c r="B657" s="109"/>
      <c r="C657" s="109"/>
      <c r="D657" s="109"/>
      <c r="E657" s="81"/>
      <c r="G657" s="103"/>
      <c r="H657" s="103"/>
      <c r="S657" s="128" t="s">
        <v>800</v>
      </c>
      <c r="AA657" s="103"/>
      <c r="AJ657" s="49"/>
      <c r="AM657" s="115" t="s">
        <v>239</v>
      </c>
    </row>
    <row r="658" spans="1:39" s="10" customFormat="1" ht="14.4" hidden="1" x14ac:dyDescent="0.2">
      <c r="A658" s="115" t="s">
        <v>236</v>
      </c>
      <c r="B658" s="109"/>
      <c r="C658" s="109"/>
      <c r="D658" s="109"/>
      <c r="E658" s="81"/>
      <c r="G658" s="103"/>
      <c r="H658" s="103"/>
      <c r="S658" s="128" t="s">
        <v>801</v>
      </c>
      <c r="AA658" s="103"/>
      <c r="AJ658" s="49"/>
      <c r="AM658" s="115" t="s">
        <v>240</v>
      </c>
    </row>
    <row r="659" spans="1:39" s="10" customFormat="1" ht="14.4" hidden="1" x14ac:dyDescent="0.2">
      <c r="A659" s="115" t="s">
        <v>237</v>
      </c>
      <c r="B659" s="109"/>
      <c r="C659" s="109"/>
      <c r="D659" s="109"/>
      <c r="E659" s="81"/>
      <c r="G659" s="103"/>
      <c r="H659" s="103"/>
      <c r="S659" s="128" t="s">
        <v>802</v>
      </c>
      <c r="AA659" s="103"/>
      <c r="AJ659" s="49"/>
      <c r="AM659" s="115" t="s">
        <v>241</v>
      </c>
    </row>
    <row r="660" spans="1:39" s="10" customFormat="1" ht="14.4" hidden="1" x14ac:dyDescent="0.2">
      <c r="A660" s="115" t="s">
        <v>238</v>
      </c>
      <c r="B660" s="109"/>
      <c r="C660" s="109"/>
      <c r="D660" s="109"/>
      <c r="E660" s="81"/>
      <c r="G660" s="103"/>
      <c r="H660" s="103"/>
      <c r="S660" s="128" t="s">
        <v>803</v>
      </c>
      <c r="AA660" s="103"/>
      <c r="AJ660" s="49"/>
      <c r="AM660" s="115" t="s">
        <v>242</v>
      </c>
    </row>
    <row r="661" spans="1:39" s="10" customFormat="1" ht="14.4" hidden="1" x14ac:dyDescent="0.2">
      <c r="A661" s="115" t="s">
        <v>239</v>
      </c>
      <c r="B661" s="109"/>
      <c r="C661" s="109"/>
      <c r="D661" s="109"/>
      <c r="E661" s="81"/>
      <c r="G661" s="103"/>
      <c r="H661" s="103"/>
      <c r="S661" s="128" t="s">
        <v>804</v>
      </c>
      <c r="AA661" s="103"/>
      <c r="AJ661" s="49"/>
      <c r="AM661" s="115" t="s">
        <v>243</v>
      </c>
    </row>
    <row r="662" spans="1:39" s="10" customFormat="1" ht="14.4" hidden="1" x14ac:dyDescent="0.2">
      <c r="A662" s="115" t="s">
        <v>240</v>
      </c>
      <c r="B662" s="109"/>
      <c r="C662" s="109"/>
      <c r="D662" s="109"/>
      <c r="E662" s="81"/>
      <c r="G662" s="103"/>
      <c r="H662" s="103"/>
      <c r="S662" s="128" t="s">
        <v>625</v>
      </c>
      <c r="AA662" s="103"/>
      <c r="AJ662" s="49"/>
      <c r="AM662" s="115" t="s">
        <v>244</v>
      </c>
    </row>
    <row r="663" spans="1:39" s="10" customFormat="1" ht="14.4" hidden="1" x14ac:dyDescent="0.2">
      <c r="A663" s="115" t="s">
        <v>241</v>
      </c>
      <c r="B663" s="109"/>
      <c r="C663" s="109"/>
      <c r="D663" s="109"/>
      <c r="E663" s="81"/>
      <c r="G663" s="103"/>
      <c r="H663" s="103"/>
      <c r="S663" s="128" t="s">
        <v>626</v>
      </c>
      <c r="AA663" s="103"/>
      <c r="AJ663" s="49"/>
      <c r="AM663" s="115" t="s">
        <v>245</v>
      </c>
    </row>
    <row r="664" spans="1:39" s="10" customFormat="1" ht="14.4" hidden="1" x14ac:dyDescent="0.2">
      <c r="A664" s="115" t="s">
        <v>242</v>
      </c>
      <c r="B664" s="109"/>
      <c r="C664" s="109"/>
      <c r="D664" s="109"/>
      <c r="E664" s="81"/>
      <c r="G664" s="103"/>
      <c r="H664" s="103"/>
      <c r="S664" s="128" t="s">
        <v>627</v>
      </c>
      <c r="AA664" s="103"/>
      <c r="AJ664" s="49"/>
      <c r="AM664" s="115" t="s">
        <v>246</v>
      </c>
    </row>
    <row r="665" spans="1:39" s="10" customFormat="1" ht="14.4" hidden="1" x14ac:dyDescent="0.2">
      <c r="A665" s="115" t="s">
        <v>243</v>
      </c>
      <c r="B665" s="109"/>
      <c r="C665" s="109"/>
      <c r="D665" s="109"/>
      <c r="E665" s="81"/>
      <c r="G665" s="103"/>
      <c r="H665" s="103"/>
      <c r="S665" s="128" t="s">
        <v>628</v>
      </c>
      <c r="AA665" s="103"/>
      <c r="AJ665" s="49"/>
      <c r="AM665" s="115" t="s">
        <v>247</v>
      </c>
    </row>
    <row r="666" spans="1:39" s="10" customFormat="1" ht="14.4" hidden="1" x14ac:dyDescent="0.2">
      <c r="A666" s="115" t="s">
        <v>244</v>
      </c>
      <c r="B666" s="109"/>
      <c r="C666" s="109"/>
      <c r="D666" s="109"/>
      <c r="E666" s="81"/>
      <c r="G666" s="103"/>
      <c r="H666" s="103"/>
      <c r="S666" s="128" t="s">
        <v>805</v>
      </c>
      <c r="AA666" s="103"/>
      <c r="AJ666" s="49"/>
      <c r="AM666" s="115" t="s">
        <v>1012</v>
      </c>
    </row>
    <row r="667" spans="1:39" s="10" customFormat="1" ht="14.4" hidden="1" x14ac:dyDescent="0.2">
      <c r="A667" s="115" t="s">
        <v>245</v>
      </c>
      <c r="B667" s="109"/>
      <c r="C667" s="109"/>
      <c r="D667" s="109"/>
      <c r="E667" s="81"/>
      <c r="G667" s="103"/>
      <c r="H667" s="103"/>
      <c r="S667" s="128" t="s">
        <v>806</v>
      </c>
      <c r="AA667" s="103"/>
      <c r="AJ667" s="49"/>
      <c r="AM667" s="115" t="s">
        <v>250</v>
      </c>
    </row>
    <row r="668" spans="1:39" s="10" customFormat="1" ht="14.4" hidden="1" x14ac:dyDescent="0.2">
      <c r="A668" s="115" t="s">
        <v>246</v>
      </c>
      <c r="B668" s="109"/>
      <c r="C668" s="109"/>
      <c r="D668" s="109"/>
      <c r="E668" s="81"/>
      <c r="F668" s="109"/>
      <c r="G668" s="103"/>
      <c r="H668" s="103"/>
      <c r="S668" s="128" t="s">
        <v>807</v>
      </c>
      <c r="AA668" s="103"/>
      <c r="AJ668" s="49"/>
      <c r="AM668" s="115" t="s">
        <v>251</v>
      </c>
    </row>
    <row r="669" spans="1:39" s="10" customFormat="1" ht="14.4" hidden="1" x14ac:dyDescent="0.2">
      <c r="A669" s="115" t="s">
        <v>247</v>
      </c>
      <c r="B669" s="109"/>
      <c r="C669" s="109"/>
      <c r="D669" s="109"/>
      <c r="E669" s="81"/>
      <c r="F669" s="109"/>
      <c r="G669" s="103"/>
      <c r="H669" s="103"/>
      <c r="S669" s="128" t="s">
        <v>808</v>
      </c>
      <c r="AA669" s="103"/>
      <c r="AJ669" s="49"/>
      <c r="AM669" s="115" t="s">
        <v>252</v>
      </c>
    </row>
    <row r="670" spans="1:39" s="10" customFormat="1" ht="14.4" hidden="1" x14ac:dyDescent="0.2">
      <c r="A670" s="115" t="s">
        <v>248</v>
      </c>
      <c r="B670" s="109"/>
      <c r="C670" s="109"/>
      <c r="D670" s="109"/>
      <c r="E670" s="81"/>
      <c r="F670" s="109"/>
      <c r="G670" s="103"/>
      <c r="H670" s="103"/>
      <c r="S670" s="128" t="s">
        <v>809</v>
      </c>
      <c r="AA670" s="103"/>
      <c r="AJ670" s="49"/>
      <c r="AM670" s="115" t="s">
        <v>253</v>
      </c>
    </row>
    <row r="671" spans="1:39" s="10" customFormat="1" ht="14.4" hidden="1" x14ac:dyDescent="0.2">
      <c r="A671" s="115" t="s">
        <v>249</v>
      </c>
      <c r="B671" s="109"/>
      <c r="C671" s="109"/>
      <c r="D671" s="109"/>
      <c r="E671" s="81"/>
      <c r="G671" s="103"/>
      <c r="H671" s="103"/>
      <c r="S671" s="128" t="s">
        <v>810</v>
      </c>
      <c r="AA671" s="103"/>
      <c r="AJ671" s="49"/>
      <c r="AM671" s="115" t="s">
        <v>254</v>
      </c>
    </row>
    <row r="672" spans="1:39" s="10" customFormat="1" ht="14.4" hidden="1" x14ac:dyDescent="0.2">
      <c r="A672" s="115" t="s">
        <v>1012</v>
      </c>
      <c r="B672" s="109"/>
      <c r="C672" s="109"/>
      <c r="D672" s="109"/>
      <c r="E672" s="81"/>
      <c r="G672" s="103"/>
      <c r="H672" s="103"/>
      <c r="S672" s="128" t="s">
        <v>811</v>
      </c>
      <c r="AA672" s="103"/>
      <c r="AJ672" s="49"/>
      <c r="AM672" s="115" t="s">
        <v>553</v>
      </c>
    </row>
    <row r="673" spans="1:39" s="10" customFormat="1" ht="14.4" hidden="1" x14ac:dyDescent="0.2">
      <c r="A673" s="115" t="s">
        <v>250</v>
      </c>
      <c r="B673" s="109"/>
      <c r="C673" s="109"/>
      <c r="D673" s="109"/>
      <c r="E673" s="81"/>
      <c r="G673" s="103"/>
      <c r="H673" s="103"/>
      <c r="S673" s="128" t="s">
        <v>812</v>
      </c>
      <c r="AA673" s="103"/>
      <c r="AJ673" s="49"/>
      <c r="AM673" s="115" t="s">
        <v>255</v>
      </c>
    </row>
    <row r="674" spans="1:39" s="10" customFormat="1" ht="14.4" hidden="1" x14ac:dyDescent="0.2">
      <c r="A674" s="115" t="s">
        <v>251</v>
      </c>
      <c r="B674" s="109"/>
      <c r="C674" s="109"/>
      <c r="D674" s="109"/>
      <c r="E674" s="81"/>
      <c r="G674" s="103"/>
      <c r="H674" s="103"/>
      <c r="S674" s="128" t="s">
        <v>661</v>
      </c>
      <c r="AA674" s="103"/>
      <c r="AJ674" s="49"/>
      <c r="AM674" s="115" t="s">
        <v>256</v>
      </c>
    </row>
    <row r="675" spans="1:39" s="10" customFormat="1" ht="14.4" hidden="1" x14ac:dyDescent="0.2">
      <c r="A675" s="115" t="s">
        <v>252</v>
      </c>
      <c r="B675" s="109"/>
      <c r="C675" s="109"/>
      <c r="D675" s="109"/>
      <c r="E675" s="79"/>
      <c r="G675" s="103"/>
      <c r="H675" s="103"/>
      <c r="S675" s="128" t="s">
        <v>662</v>
      </c>
      <c r="AA675" s="103"/>
      <c r="AJ675" s="49"/>
      <c r="AM675" s="115" t="s">
        <v>257</v>
      </c>
    </row>
    <row r="676" spans="1:39" s="10" customFormat="1" ht="14.4" hidden="1" x14ac:dyDescent="0.2">
      <c r="A676" s="115" t="s">
        <v>253</v>
      </c>
      <c r="B676" s="109"/>
      <c r="C676" s="109"/>
      <c r="D676" s="109"/>
      <c r="E676" s="81"/>
      <c r="G676" s="103"/>
      <c r="H676" s="103"/>
      <c r="S676" s="128" t="s">
        <v>663</v>
      </c>
      <c r="AA676" s="103"/>
      <c r="AJ676" s="49"/>
      <c r="AM676" s="115" t="s">
        <v>962</v>
      </c>
    </row>
    <row r="677" spans="1:39" s="10" customFormat="1" ht="14.4" hidden="1" x14ac:dyDescent="0.2">
      <c r="A677" s="115" t="s">
        <v>254</v>
      </c>
      <c r="B677" s="109"/>
      <c r="C677" s="109"/>
      <c r="D677" s="109"/>
      <c r="E677" s="81"/>
      <c r="G677" s="103"/>
      <c r="H677" s="103"/>
      <c r="S677" s="128" t="s">
        <v>664</v>
      </c>
      <c r="AA677" s="103"/>
      <c r="AJ677" s="49"/>
      <c r="AM677" s="115" t="s">
        <v>258</v>
      </c>
    </row>
    <row r="678" spans="1:39" s="10" customFormat="1" ht="14.4" hidden="1" x14ac:dyDescent="0.2">
      <c r="A678" s="115" t="s">
        <v>553</v>
      </c>
      <c r="B678" s="109"/>
      <c r="C678" s="109"/>
      <c r="D678" s="109"/>
      <c r="E678" s="81"/>
      <c r="G678" s="103"/>
      <c r="H678" s="103"/>
      <c r="S678" s="128" t="s">
        <v>813</v>
      </c>
      <c r="AA678" s="103"/>
      <c r="AJ678" s="49"/>
      <c r="AM678" s="115" t="s">
        <v>259</v>
      </c>
    </row>
    <row r="679" spans="1:39" s="10" customFormat="1" ht="14.4" hidden="1" x14ac:dyDescent="0.2">
      <c r="A679" s="115" t="s">
        <v>255</v>
      </c>
      <c r="B679" s="109"/>
      <c r="C679" s="109"/>
      <c r="D679" s="109"/>
      <c r="E679" s="81"/>
      <c r="G679" s="103"/>
      <c r="H679" s="103"/>
      <c r="S679" s="128" t="s">
        <v>814</v>
      </c>
      <c r="AA679" s="103"/>
      <c r="AJ679" s="49"/>
      <c r="AM679" s="115" t="s">
        <v>260</v>
      </c>
    </row>
    <row r="680" spans="1:39" s="10" customFormat="1" ht="14.4" hidden="1" x14ac:dyDescent="0.2">
      <c r="A680" s="115" t="s">
        <v>256</v>
      </c>
      <c r="B680" s="109"/>
      <c r="C680" s="109"/>
      <c r="D680" s="109"/>
      <c r="E680" s="81"/>
      <c r="G680" s="103"/>
      <c r="H680" s="103"/>
      <c r="S680" s="128" t="s">
        <v>815</v>
      </c>
      <c r="AA680" s="103"/>
      <c r="AJ680" s="49"/>
      <c r="AM680" s="115" t="s">
        <v>261</v>
      </c>
    </row>
    <row r="681" spans="1:39" s="10" customFormat="1" ht="14.4" hidden="1" x14ac:dyDescent="0.2">
      <c r="A681" s="115" t="s">
        <v>257</v>
      </c>
      <c r="B681" s="109"/>
      <c r="C681" s="109"/>
      <c r="D681" s="109"/>
      <c r="E681" s="81"/>
      <c r="G681" s="103"/>
      <c r="H681" s="103"/>
      <c r="S681" s="128" t="s">
        <v>816</v>
      </c>
      <c r="AA681" s="103"/>
      <c r="AJ681" s="49"/>
      <c r="AM681" s="115" t="s">
        <v>262</v>
      </c>
    </row>
    <row r="682" spans="1:39" s="10" customFormat="1" ht="14.4" hidden="1" x14ac:dyDescent="0.2">
      <c r="A682" s="115" t="s">
        <v>962</v>
      </c>
      <c r="B682" s="109"/>
      <c r="C682" s="109"/>
      <c r="D682" s="109"/>
      <c r="E682" s="81"/>
      <c r="G682" s="103"/>
      <c r="H682" s="103"/>
      <c r="S682" s="128" t="s">
        <v>817</v>
      </c>
      <c r="AA682" s="103"/>
      <c r="AJ682" s="49"/>
      <c r="AM682" s="115" t="s">
        <v>263</v>
      </c>
    </row>
    <row r="683" spans="1:39" s="10" customFormat="1" ht="14.4" hidden="1" x14ac:dyDescent="0.2">
      <c r="A683" s="115" t="s">
        <v>258</v>
      </c>
      <c r="B683" s="109"/>
      <c r="C683" s="109"/>
      <c r="D683" s="109"/>
      <c r="E683" s="79"/>
      <c r="G683" s="103"/>
      <c r="H683" s="103"/>
      <c r="S683" s="128" t="s">
        <v>818</v>
      </c>
      <c r="AA683" s="103"/>
      <c r="AJ683" s="49"/>
      <c r="AM683" s="112" t="s">
        <v>963</v>
      </c>
    </row>
    <row r="684" spans="1:39" s="10" customFormat="1" ht="14.4" hidden="1" x14ac:dyDescent="0.2">
      <c r="A684" s="115" t="s">
        <v>259</v>
      </c>
      <c r="B684" s="109"/>
      <c r="C684" s="109"/>
      <c r="D684" s="109"/>
      <c r="E684" s="81"/>
      <c r="G684" s="103"/>
      <c r="H684" s="103"/>
      <c r="S684" s="128" t="s">
        <v>819</v>
      </c>
      <c r="AA684" s="103"/>
      <c r="AJ684" s="49"/>
      <c r="AM684" s="115" t="s">
        <v>264</v>
      </c>
    </row>
    <row r="685" spans="1:39" s="10" customFormat="1" ht="14.4" hidden="1" x14ac:dyDescent="0.2">
      <c r="A685" s="115" t="s">
        <v>260</v>
      </c>
      <c r="B685" s="109"/>
      <c r="C685" s="109"/>
      <c r="D685" s="109"/>
      <c r="E685" s="81"/>
      <c r="G685" s="103"/>
      <c r="H685" s="103"/>
      <c r="S685" s="128" t="s">
        <v>820</v>
      </c>
      <c r="AA685" s="103"/>
      <c r="AJ685" s="49"/>
      <c r="AM685" s="115" t="s">
        <v>265</v>
      </c>
    </row>
    <row r="686" spans="1:39" s="10" customFormat="1" ht="14.4" hidden="1" x14ac:dyDescent="0.2">
      <c r="A686" s="115" t="s">
        <v>261</v>
      </c>
      <c r="B686" s="109"/>
      <c r="C686" s="109"/>
      <c r="D686" s="109"/>
      <c r="E686" s="81"/>
      <c r="G686" s="103"/>
      <c r="H686" s="103"/>
      <c r="S686" s="128" t="s">
        <v>980</v>
      </c>
      <c r="AA686" s="103"/>
      <c r="AJ686" s="49"/>
      <c r="AM686" s="115" t="s">
        <v>269</v>
      </c>
    </row>
    <row r="687" spans="1:39" s="10" customFormat="1" ht="14.4" hidden="1" x14ac:dyDescent="0.2">
      <c r="A687" s="115" t="s">
        <v>262</v>
      </c>
      <c r="B687" s="109"/>
      <c r="C687" s="109"/>
      <c r="D687" s="109"/>
      <c r="E687" s="81"/>
      <c r="G687" s="103"/>
      <c r="H687" s="103"/>
      <c r="S687" s="128" t="s">
        <v>981</v>
      </c>
      <c r="AA687" s="103"/>
      <c r="AJ687" s="49"/>
      <c r="AM687" s="115" t="s">
        <v>270</v>
      </c>
    </row>
    <row r="688" spans="1:39" s="10" customFormat="1" ht="14.4" hidden="1" x14ac:dyDescent="0.2">
      <c r="A688" s="115" t="s">
        <v>263</v>
      </c>
      <c r="B688" s="109"/>
      <c r="C688" s="109"/>
      <c r="D688" s="109"/>
      <c r="E688" s="81"/>
      <c r="G688" s="103"/>
      <c r="H688" s="103"/>
      <c r="S688" s="128" t="s">
        <v>982</v>
      </c>
      <c r="AA688" s="103"/>
      <c r="AJ688" s="49"/>
      <c r="AM688" s="115" t="s">
        <v>271</v>
      </c>
    </row>
    <row r="689" spans="1:39" s="10" customFormat="1" ht="14.4" hidden="1" x14ac:dyDescent="0.2">
      <c r="A689" s="112" t="s">
        <v>963</v>
      </c>
      <c r="B689" s="109"/>
      <c r="C689" s="109"/>
      <c r="D689" s="109"/>
      <c r="E689" s="81"/>
      <c r="G689" s="103"/>
      <c r="H689" s="103"/>
      <c r="S689" s="128" t="s">
        <v>983</v>
      </c>
      <c r="AA689" s="103"/>
      <c r="AJ689" s="49"/>
      <c r="AM689" s="115" t="s">
        <v>272</v>
      </c>
    </row>
    <row r="690" spans="1:39" s="10" customFormat="1" ht="14.4" hidden="1" x14ac:dyDescent="0.2">
      <c r="A690" s="115" t="s">
        <v>264</v>
      </c>
      <c r="B690" s="109"/>
      <c r="C690" s="109"/>
      <c r="D690" s="109"/>
      <c r="E690" s="81"/>
      <c r="G690" s="103"/>
      <c r="H690" s="103"/>
      <c r="S690" s="128" t="s">
        <v>821</v>
      </c>
      <c r="AA690" s="103"/>
      <c r="AJ690" s="49"/>
      <c r="AM690" s="115" t="s">
        <v>274</v>
      </c>
    </row>
    <row r="691" spans="1:39" s="10" customFormat="1" ht="14.4" hidden="1" x14ac:dyDescent="0.2">
      <c r="A691" s="115" t="s">
        <v>265</v>
      </c>
      <c r="B691" s="109"/>
      <c r="C691" s="109"/>
      <c r="D691" s="109"/>
      <c r="E691" s="81"/>
      <c r="G691" s="103"/>
      <c r="H691" s="103"/>
      <c r="S691" s="128" t="s">
        <v>822</v>
      </c>
      <c r="AA691" s="103"/>
      <c r="AJ691" s="49"/>
      <c r="AM691" s="115" t="s">
        <v>275</v>
      </c>
    </row>
    <row r="692" spans="1:39" s="10" customFormat="1" ht="14.4" hidden="1" x14ac:dyDescent="0.2">
      <c r="A692" s="115" t="s">
        <v>266</v>
      </c>
      <c r="B692" s="109"/>
      <c r="C692" s="109"/>
      <c r="D692" s="109"/>
      <c r="E692" s="81"/>
      <c r="G692" s="103"/>
      <c r="H692" s="103"/>
      <c r="S692" s="128" t="s">
        <v>823</v>
      </c>
      <c r="AA692" s="103"/>
      <c r="AJ692" s="49"/>
      <c r="AM692" s="115" t="s">
        <v>276</v>
      </c>
    </row>
    <row r="693" spans="1:39" s="10" customFormat="1" ht="14.4" hidden="1" x14ac:dyDescent="0.2">
      <c r="A693" s="115" t="s">
        <v>267</v>
      </c>
      <c r="B693" s="109"/>
      <c r="C693" s="109"/>
      <c r="D693" s="109"/>
      <c r="E693" s="81"/>
      <c r="G693" s="103"/>
      <c r="H693" s="103"/>
      <c r="S693" s="128" t="s">
        <v>824</v>
      </c>
      <c r="AA693" s="103"/>
      <c r="AJ693" s="49"/>
      <c r="AM693" s="115" t="s">
        <v>616</v>
      </c>
    </row>
    <row r="694" spans="1:39" s="10" customFormat="1" ht="14.4" hidden="1" x14ac:dyDescent="0.2">
      <c r="A694" s="115" t="s">
        <v>268</v>
      </c>
      <c r="B694" s="109"/>
      <c r="C694" s="109"/>
      <c r="D694" s="109"/>
      <c r="E694" s="81"/>
      <c r="G694" s="103"/>
      <c r="H694" s="103"/>
      <c r="S694" s="128" t="s">
        <v>825</v>
      </c>
      <c r="AA694" s="103"/>
      <c r="AJ694" s="49"/>
      <c r="AM694" s="115" t="s">
        <v>617</v>
      </c>
    </row>
    <row r="695" spans="1:39" s="10" customFormat="1" ht="14.4" hidden="1" x14ac:dyDescent="0.2">
      <c r="A695" s="115" t="s">
        <v>269</v>
      </c>
      <c r="B695" s="109"/>
      <c r="C695" s="109"/>
      <c r="D695" s="109"/>
      <c r="E695" s="81"/>
      <c r="G695" s="103"/>
      <c r="H695" s="103"/>
      <c r="S695" s="128" t="s">
        <v>826</v>
      </c>
      <c r="AA695" s="103"/>
      <c r="AJ695" s="49"/>
      <c r="AM695" s="115" t="s">
        <v>279</v>
      </c>
    </row>
    <row r="696" spans="1:39" s="10" customFormat="1" ht="14.4" hidden="1" x14ac:dyDescent="0.2">
      <c r="A696" s="115" t="s">
        <v>270</v>
      </c>
      <c r="B696" s="109"/>
      <c r="C696" s="109"/>
      <c r="D696" s="109"/>
      <c r="E696" s="81"/>
      <c r="F696" s="109"/>
      <c r="G696" s="103"/>
      <c r="H696" s="103"/>
      <c r="S696" s="128" t="s">
        <v>827</v>
      </c>
      <c r="AA696" s="103"/>
      <c r="AJ696" s="49"/>
      <c r="AM696" s="115" t="s">
        <v>554</v>
      </c>
    </row>
    <row r="697" spans="1:39" s="10" customFormat="1" ht="14.4" hidden="1" x14ac:dyDescent="0.2">
      <c r="A697" s="115" t="s">
        <v>271</v>
      </c>
      <c r="B697" s="109"/>
      <c r="C697" s="109"/>
      <c r="D697" s="109"/>
      <c r="E697" s="81"/>
      <c r="G697" s="103"/>
      <c r="H697" s="103"/>
      <c r="S697" s="128" t="s">
        <v>828</v>
      </c>
      <c r="AA697" s="103"/>
      <c r="AJ697" s="49"/>
      <c r="AM697" s="115" t="s">
        <v>584</v>
      </c>
    </row>
    <row r="698" spans="1:39" s="10" customFormat="1" ht="14.4" hidden="1" x14ac:dyDescent="0.2">
      <c r="A698" s="115" t="s">
        <v>272</v>
      </c>
      <c r="B698" s="109"/>
      <c r="C698" s="109"/>
      <c r="D698" s="109"/>
      <c r="E698" s="81"/>
      <c r="G698" s="103"/>
      <c r="H698" s="103"/>
      <c r="S698" s="128" t="s">
        <v>829</v>
      </c>
      <c r="AA698" s="103"/>
      <c r="AJ698" s="49"/>
      <c r="AM698" s="115" t="s">
        <v>281</v>
      </c>
    </row>
    <row r="699" spans="1:39" s="10" customFormat="1" ht="14.4" hidden="1" x14ac:dyDescent="0.2">
      <c r="A699" s="115" t="s">
        <v>273</v>
      </c>
      <c r="B699" s="109"/>
      <c r="C699" s="109"/>
      <c r="D699" s="109"/>
      <c r="E699" s="81"/>
      <c r="G699" s="103"/>
      <c r="H699" s="103"/>
      <c r="S699" s="128" t="s">
        <v>830</v>
      </c>
      <c r="AA699" s="103"/>
      <c r="AJ699" s="49"/>
      <c r="AM699" s="115" t="s">
        <v>282</v>
      </c>
    </row>
    <row r="700" spans="1:39" s="10" customFormat="1" ht="14.4" hidden="1" x14ac:dyDescent="0.2">
      <c r="A700" s="115" t="s">
        <v>274</v>
      </c>
      <c r="B700" s="109"/>
      <c r="C700" s="109"/>
      <c r="D700" s="109"/>
      <c r="E700" s="81"/>
      <c r="G700" s="103"/>
      <c r="H700" s="103"/>
      <c r="S700" s="128" t="s">
        <v>831</v>
      </c>
      <c r="AA700" s="103"/>
      <c r="AJ700" s="49"/>
      <c r="AM700" s="115" t="s">
        <v>283</v>
      </c>
    </row>
    <row r="701" spans="1:39" s="10" customFormat="1" ht="14.4" hidden="1" x14ac:dyDescent="0.2">
      <c r="A701" s="115" t="s">
        <v>275</v>
      </c>
      <c r="B701" s="109"/>
      <c r="C701" s="109"/>
      <c r="D701" s="109"/>
      <c r="E701" s="81"/>
      <c r="G701" s="103"/>
      <c r="H701" s="103"/>
      <c r="S701" s="128" t="s">
        <v>832</v>
      </c>
      <c r="AA701" s="103"/>
      <c r="AJ701" s="49"/>
      <c r="AM701" s="115" t="s">
        <v>284</v>
      </c>
    </row>
    <row r="702" spans="1:39" s="10" customFormat="1" ht="14.4" hidden="1" x14ac:dyDescent="0.2">
      <c r="A702" s="115" t="s">
        <v>276</v>
      </c>
      <c r="B702" s="109"/>
      <c r="C702" s="109"/>
      <c r="D702" s="109"/>
      <c r="E702" s="81"/>
      <c r="G702" s="103"/>
      <c r="H702" s="103"/>
      <c r="S702" s="128" t="s">
        <v>665</v>
      </c>
      <c r="AA702" s="103"/>
      <c r="AJ702" s="49"/>
      <c r="AM702" s="115" t="s">
        <v>285</v>
      </c>
    </row>
    <row r="703" spans="1:39" s="10" customFormat="1" ht="14.4" hidden="1" x14ac:dyDescent="0.2">
      <c r="A703" s="115" t="s">
        <v>616</v>
      </c>
      <c r="B703" s="109"/>
      <c r="C703" s="109"/>
      <c r="D703" s="109"/>
      <c r="E703" s="81"/>
      <c r="G703" s="103"/>
      <c r="H703" s="103"/>
      <c r="S703" s="128" t="s">
        <v>666</v>
      </c>
      <c r="AA703" s="103"/>
      <c r="AJ703" s="49"/>
      <c r="AM703" s="115" t="s">
        <v>286</v>
      </c>
    </row>
    <row r="704" spans="1:39" s="10" customFormat="1" ht="14.4" hidden="1" x14ac:dyDescent="0.2">
      <c r="A704" s="115" t="s">
        <v>617</v>
      </c>
      <c r="B704" s="109"/>
      <c r="C704" s="109"/>
      <c r="D704" s="109"/>
      <c r="E704" s="81"/>
      <c r="G704" s="103"/>
      <c r="H704" s="103"/>
      <c r="S704" s="128" t="s">
        <v>667</v>
      </c>
      <c r="AA704" s="103"/>
      <c r="AJ704" s="49"/>
      <c r="AM704" s="115" t="s">
        <v>287</v>
      </c>
    </row>
    <row r="705" spans="1:39" s="10" customFormat="1" ht="14.4" hidden="1" x14ac:dyDescent="0.2">
      <c r="A705" s="115" t="s">
        <v>277</v>
      </c>
      <c r="B705" s="109"/>
      <c r="C705" s="109"/>
      <c r="D705" s="109"/>
      <c r="E705" s="81"/>
      <c r="G705" s="103"/>
      <c r="H705" s="103"/>
      <c r="S705" s="128" t="s">
        <v>668</v>
      </c>
      <c r="AA705" s="103"/>
      <c r="AJ705" s="49"/>
      <c r="AM705" s="115" t="s">
        <v>946</v>
      </c>
    </row>
    <row r="706" spans="1:39" s="10" customFormat="1" ht="14.4" hidden="1" x14ac:dyDescent="0.2">
      <c r="A706" s="115" t="s">
        <v>278</v>
      </c>
      <c r="B706" s="109"/>
      <c r="C706" s="109"/>
      <c r="D706" s="109"/>
      <c r="E706" s="81"/>
      <c r="G706" s="103"/>
      <c r="H706" s="103"/>
      <c r="S706" s="128" t="s">
        <v>833</v>
      </c>
      <c r="AA706" s="103"/>
      <c r="AJ706" s="49"/>
      <c r="AM706" s="115" t="s">
        <v>290</v>
      </c>
    </row>
    <row r="707" spans="1:39" s="10" customFormat="1" ht="14.4" hidden="1" x14ac:dyDescent="0.2">
      <c r="A707" s="115" t="s">
        <v>279</v>
      </c>
      <c r="B707" s="109"/>
      <c r="C707" s="109"/>
      <c r="D707" s="109"/>
      <c r="E707" s="81"/>
      <c r="G707" s="103"/>
      <c r="H707" s="103"/>
      <c r="S707" s="128" t="s">
        <v>834</v>
      </c>
      <c r="AA707" s="103"/>
      <c r="AJ707" s="49"/>
      <c r="AM707" s="115" t="s">
        <v>291</v>
      </c>
    </row>
    <row r="708" spans="1:39" s="10" customFormat="1" ht="14.4" hidden="1" x14ac:dyDescent="0.2">
      <c r="A708" s="115" t="s">
        <v>280</v>
      </c>
      <c r="B708" s="109"/>
      <c r="C708" s="109"/>
      <c r="D708" s="109"/>
      <c r="E708" s="81"/>
      <c r="G708" s="103"/>
      <c r="H708" s="103"/>
      <c r="S708" s="128" t="s">
        <v>835</v>
      </c>
      <c r="AA708" s="103"/>
      <c r="AJ708" s="49"/>
      <c r="AM708" s="115" t="s">
        <v>1013</v>
      </c>
    </row>
    <row r="709" spans="1:39" s="10" customFormat="1" ht="14.4" hidden="1" x14ac:dyDescent="0.2">
      <c r="A709" s="115" t="s">
        <v>554</v>
      </c>
      <c r="B709" s="109"/>
      <c r="C709" s="109"/>
      <c r="D709" s="109"/>
      <c r="E709" s="81"/>
      <c r="G709" s="103"/>
      <c r="H709" s="103"/>
      <c r="S709" s="128" t="s">
        <v>836</v>
      </c>
      <c r="AA709" s="103"/>
      <c r="AJ709" s="49"/>
      <c r="AM709" s="115" t="s">
        <v>29</v>
      </c>
    </row>
    <row r="710" spans="1:39" s="10" customFormat="1" ht="14.4" hidden="1" x14ac:dyDescent="0.2">
      <c r="A710" s="115" t="s">
        <v>584</v>
      </c>
      <c r="B710" s="109"/>
      <c r="C710" s="109"/>
      <c r="D710" s="109"/>
      <c r="E710" s="81"/>
      <c r="G710" s="103"/>
      <c r="H710" s="103"/>
      <c r="S710" s="128" t="s">
        <v>837</v>
      </c>
      <c r="AA710" s="103"/>
      <c r="AJ710" s="49"/>
      <c r="AM710" s="115" t="s">
        <v>168</v>
      </c>
    </row>
    <row r="711" spans="1:39" s="10" customFormat="1" ht="14.4" hidden="1" x14ac:dyDescent="0.2">
      <c r="A711" s="115" t="s">
        <v>281</v>
      </c>
      <c r="B711" s="109"/>
      <c r="C711" s="109"/>
      <c r="D711" s="109"/>
      <c r="E711" s="81"/>
      <c r="G711" s="103"/>
      <c r="H711" s="103"/>
      <c r="S711" s="128" t="s">
        <v>838</v>
      </c>
      <c r="AA711" s="103"/>
      <c r="AJ711" s="49"/>
      <c r="AM711" s="115" t="s">
        <v>292</v>
      </c>
    </row>
    <row r="712" spans="1:39" s="10" customFormat="1" ht="14.4" hidden="1" x14ac:dyDescent="0.2">
      <c r="A712" s="115" t="s">
        <v>282</v>
      </c>
      <c r="B712" s="109"/>
      <c r="C712" s="109"/>
      <c r="D712" s="109"/>
      <c r="E712" s="81"/>
      <c r="G712" s="103"/>
      <c r="H712" s="103"/>
      <c r="S712" s="128" t="s">
        <v>839</v>
      </c>
      <c r="AA712" s="103"/>
      <c r="AJ712" s="49"/>
      <c r="AM712" s="115" t="s">
        <v>293</v>
      </c>
    </row>
    <row r="713" spans="1:39" s="10" customFormat="1" ht="14.4" hidden="1" x14ac:dyDescent="0.2">
      <c r="A713" s="115" t="s">
        <v>283</v>
      </c>
      <c r="B713" s="109"/>
      <c r="C713" s="109"/>
      <c r="D713" s="109"/>
      <c r="E713" s="81"/>
      <c r="G713" s="103"/>
      <c r="H713" s="103"/>
      <c r="S713" s="128" t="s">
        <v>840</v>
      </c>
      <c r="AA713" s="103"/>
      <c r="AJ713" s="49"/>
      <c r="AM713" s="115" t="s">
        <v>449</v>
      </c>
    </row>
    <row r="714" spans="1:39" s="10" customFormat="1" ht="14.4" hidden="1" x14ac:dyDescent="0.2">
      <c r="A714" s="115" t="s">
        <v>284</v>
      </c>
      <c r="B714" s="110"/>
      <c r="C714" s="110"/>
      <c r="D714" s="110"/>
      <c r="E714" s="81"/>
      <c r="G714" s="103"/>
      <c r="H714" s="103"/>
      <c r="S714" s="128" t="s">
        <v>841</v>
      </c>
      <c r="AA714" s="103"/>
      <c r="AJ714" s="49"/>
      <c r="AM714" s="115" t="s">
        <v>295</v>
      </c>
    </row>
    <row r="715" spans="1:39" s="10" customFormat="1" ht="14.4" hidden="1" x14ac:dyDescent="0.2">
      <c r="A715" s="115" t="s">
        <v>285</v>
      </c>
      <c r="B715" s="110"/>
      <c r="C715" s="110"/>
      <c r="D715" s="110"/>
      <c r="E715" s="81"/>
      <c r="G715" s="103"/>
      <c r="H715" s="103"/>
      <c r="S715" s="128" t="s">
        <v>842</v>
      </c>
      <c r="AA715" s="103"/>
      <c r="AJ715" s="49"/>
      <c r="AM715" s="115" t="s">
        <v>297</v>
      </c>
    </row>
    <row r="716" spans="1:39" s="10" customFormat="1" ht="14.4" hidden="1" x14ac:dyDescent="0.2">
      <c r="A716" s="115" t="s">
        <v>286</v>
      </c>
      <c r="B716" s="109"/>
      <c r="C716" s="109"/>
      <c r="D716" s="109"/>
      <c r="E716" s="81"/>
      <c r="G716" s="103"/>
      <c r="H716" s="103"/>
      <c r="S716" s="128" t="s">
        <v>843</v>
      </c>
      <c r="AA716" s="103"/>
      <c r="AJ716" s="49"/>
      <c r="AM716" s="115" t="s">
        <v>298</v>
      </c>
    </row>
    <row r="717" spans="1:39" s="10" customFormat="1" ht="14.4" hidden="1" x14ac:dyDescent="0.2">
      <c r="A717" s="115" t="s">
        <v>287</v>
      </c>
      <c r="B717" s="109"/>
      <c r="C717" s="109"/>
      <c r="D717" s="109"/>
      <c r="E717" s="81"/>
      <c r="G717" s="103"/>
      <c r="H717" s="103"/>
      <c r="S717" s="128" t="s">
        <v>844</v>
      </c>
      <c r="AA717" s="103"/>
      <c r="AJ717" s="49"/>
      <c r="AM717" s="115" t="s">
        <v>299</v>
      </c>
    </row>
    <row r="718" spans="1:39" s="10" customFormat="1" ht="14.4" hidden="1" x14ac:dyDescent="0.2">
      <c r="A718" s="115" t="s">
        <v>288</v>
      </c>
      <c r="B718" s="109"/>
      <c r="C718" s="109"/>
      <c r="D718" s="109"/>
      <c r="E718" s="81"/>
      <c r="G718" s="103"/>
      <c r="H718" s="103"/>
      <c r="S718" s="128" t="s">
        <v>845</v>
      </c>
      <c r="AA718" s="103"/>
      <c r="AJ718" s="49"/>
      <c r="AM718" s="115" t="s">
        <v>586</v>
      </c>
    </row>
    <row r="719" spans="1:39" s="10" customFormat="1" ht="14.4" hidden="1" x14ac:dyDescent="0.2">
      <c r="A719" s="115" t="s">
        <v>289</v>
      </c>
      <c r="B719" s="109"/>
      <c r="C719" s="109"/>
      <c r="D719" s="109"/>
      <c r="E719" s="81"/>
      <c r="G719" s="103"/>
      <c r="H719" s="103"/>
      <c r="S719" s="128" t="s">
        <v>846</v>
      </c>
      <c r="AA719" s="103"/>
      <c r="AJ719" s="49"/>
      <c r="AM719" s="115" t="s">
        <v>587</v>
      </c>
    </row>
    <row r="720" spans="1:39" s="10" customFormat="1" ht="14.4" hidden="1" x14ac:dyDescent="0.2">
      <c r="A720" s="115" t="s">
        <v>946</v>
      </c>
      <c r="B720" s="109"/>
      <c r="C720" s="109"/>
      <c r="D720" s="109"/>
      <c r="E720" s="81"/>
      <c r="G720" s="103"/>
      <c r="H720" s="103"/>
      <c r="S720" s="128" t="s">
        <v>847</v>
      </c>
      <c r="AA720" s="103"/>
      <c r="AJ720" s="49"/>
      <c r="AM720" s="115" t="s">
        <v>300</v>
      </c>
    </row>
    <row r="721" spans="1:39" s="10" customFormat="1" ht="14.4" hidden="1" x14ac:dyDescent="0.2">
      <c r="A721" s="115" t="s">
        <v>290</v>
      </c>
      <c r="B721" s="109"/>
      <c r="C721" s="109"/>
      <c r="D721" s="109"/>
      <c r="E721" s="81"/>
      <c r="G721" s="103"/>
      <c r="H721" s="103"/>
      <c r="S721" s="128" t="s">
        <v>848</v>
      </c>
      <c r="AA721" s="103"/>
      <c r="AJ721" s="49"/>
      <c r="AM721" s="115" t="s">
        <v>301</v>
      </c>
    </row>
    <row r="722" spans="1:39" s="10" customFormat="1" ht="14.4" hidden="1" x14ac:dyDescent="0.2">
      <c r="A722" s="115" t="s">
        <v>291</v>
      </c>
      <c r="B722" s="109"/>
      <c r="C722" s="109"/>
      <c r="D722" s="109"/>
      <c r="E722" s="81"/>
      <c r="G722" s="103"/>
      <c r="H722" s="103"/>
      <c r="S722" s="128" t="s">
        <v>669</v>
      </c>
      <c r="AA722" s="103"/>
      <c r="AJ722" s="49"/>
      <c r="AM722" s="115" t="s">
        <v>302</v>
      </c>
    </row>
    <row r="723" spans="1:39" s="10" customFormat="1" ht="14.4" hidden="1" x14ac:dyDescent="0.2">
      <c r="A723" s="115" t="s">
        <v>1013</v>
      </c>
      <c r="B723" s="109"/>
      <c r="C723" s="109"/>
      <c r="D723" s="109"/>
      <c r="E723" s="81"/>
      <c r="G723" s="103"/>
      <c r="H723" s="103"/>
      <c r="S723" s="128" t="s">
        <v>670</v>
      </c>
      <c r="AA723" s="103"/>
      <c r="AJ723" s="49"/>
      <c r="AM723" s="115" t="s">
        <v>303</v>
      </c>
    </row>
    <row r="724" spans="1:39" s="10" customFormat="1" ht="14.4" hidden="1" x14ac:dyDescent="0.2">
      <c r="A724" s="115" t="s">
        <v>29</v>
      </c>
      <c r="B724" s="109"/>
      <c r="C724" s="109"/>
      <c r="D724" s="109"/>
      <c r="E724" s="81"/>
      <c r="G724" s="105"/>
      <c r="H724" s="103"/>
      <c r="S724" s="128" t="s">
        <v>671</v>
      </c>
      <c r="AA724" s="105"/>
      <c r="AJ724" s="49"/>
      <c r="AM724" s="115" t="s">
        <v>307</v>
      </c>
    </row>
    <row r="725" spans="1:39" s="10" customFormat="1" ht="14.4" hidden="1" x14ac:dyDescent="0.2">
      <c r="A725" s="115" t="s">
        <v>168</v>
      </c>
      <c r="B725" s="109"/>
      <c r="C725" s="109"/>
      <c r="D725" s="109"/>
      <c r="E725" s="81"/>
      <c r="G725" s="105"/>
      <c r="H725" s="103"/>
      <c r="S725" s="128" t="s">
        <v>672</v>
      </c>
      <c r="AA725" s="105"/>
      <c r="AJ725" s="49"/>
      <c r="AM725" s="115" t="s">
        <v>308</v>
      </c>
    </row>
    <row r="726" spans="1:39" s="10" customFormat="1" ht="14.4" hidden="1" x14ac:dyDescent="0.2">
      <c r="A726" s="115" t="s">
        <v>292</v>
      </c>
      <c r="B726" s="109"/>
      <c r="C726" s="109"/>
      <c r="D726" s="109"/>
      <c r="E726" s="81"/>
      <c r="G726" s="103"/>
      <c r="H726" s="103"/>
      <c r="S726" s="128" t="s">
        <v>641</v>
      </c>
      <c r="AA726" s="103"/>
      <c r="AJ726" s="49"/>
      <c r="AM726" s="115" t="s">
        <v>309</v>
      </c>
    </row>
    <row r="727" spans="1:39" s="10" customFormat="1" ht="14.4" hidden="1" x14ac:dyDescent="0.2">
      <c r="A727" s="115" t="s">
        <v>293</v>
      </c>
      <c r="B727" s="109"/>
      <c r="C727" s="109"/>
      <c r="D727" s="109"/>
      <c r="E727" s="81"/>
      <c r="G727" s="103"/>
      <c r="H727" s="103"/>
      <c r="S727" s="128" t="s">
        <v>642</v>
      </c>
      <c r="AA727" s="103"/>
      <c r="AJ727" s="49"/>
      <c r="AM727" s="115" t="s">
        <v>310</v>
      </c>
    </row>
    <row r="728" spans="1:39" s="10" customFormat="1" ht="14.4" hidden="1" x14ac:dyDescent="0.2">
      <c r="A728" s="115" t="s">
        <v>294</v>
      </c>
      <c r="B728" s="109"/>
      <c r="C728" s="109"/>
      <c r="D728" s="109"/>
      <c r="E728" s="81"/>
      <c r="G728" s="103"/>
      <c r="H728" s="103"/>
      <c r="S728" s="128" t="s">
        <v>643</v>
      </c>
      <c r="AA728" s="103"/>
      <c r="AJ728" s="49"/>
      <c r="AM728" s="115" t="s">
        <v>311</v>
      </c>
    </row>
    <row r="729" spans="1:39" s="10" customFormat="1" ht="14.4" hidden="1" x14ac:dyDescent="0.2">
      <c r="A729" s="115" t="s">
        <v>449</v>
      </c>
      <c r="B729" s="109"/>
      <c r="C729" s="109"/>
      <c r="D729" s="109"/>
      <c r="E729" s="81"/>
      <c r="G729" s="103"/>
      <c r="H729" s="103"/>
      <c r="S729" s="128" t="s">
        <v>644</v>
      </c>
      <c r="AA729" s="103"/>
      <c r="AJ729" s="49"/>
      <c r="AM729" s="112" t="s">
        <v>973</v>
      </c>
    </row>
    <row r="730" spans="1:39" s="10" customFormat="1" ht="14.4" hidden="1" x14ac:dyDescent="0.2">
      <c r="A730" s="115" t="s">
        <v>295</v>
      </c>
      <c r="B730" s="109"/>
      <c r="C730" s="109"/>
      <c r="D730" s="109"/>
      <c r="E730" s="81"/>
      <c r="G730" s="103"/>
      <c r="H730" s="103"/>
      <c r="S730" s="128" t="s">
        <v>849</v>
      </c>
      <c r="AA730" s="103"/>
      <c r="AJ730" s="49"/>
      <c r="AM730" s="112" t="s">
        <v>974</v>
      </c>
    </row>
    <row r="731" spans="1:39" s="10" customFormat="1" ht="14.4" hidden="1" x14ac:dyDescent="0.2">
      <c r="A731" s="115" t="s">
        <v>296</v>
      </c>
      <c r="B731" s="109"/>
      <c r="C731" s="109"/>
      <c r="D731" s="109"/>
      <c r="E731" s="81"/>
      <c r="G731" s="103"/>
      <c r="H731" s="103"/>
      <c r="S731" s="128" t="s">
        <v>850</v>
      </c>
      <c r="AA731" s="103"/>
      <c r="AJ731" s="49"/>
      <c r="AM731" s="112" t="s">
        <v>975</v>
      </c>
    </row>
    <row r="732" spans="1:39" s="10" customFormat="1" ht="14.4" hidden="1" x14ac:dyDescent="0.2">
      <c r="A732" s="115" t="s">
        <v>297</v>
      </c>
      <c r="B732" s="109"/>
      <c r="C732" s="109"/>
      <c r="D732" s="109"/>
      <c r="E732" s="81"/>
      <c r="G732" s="103"/>
      <c r="H732" s="103"/>
      <c r="S732" s="128" t="s">
        <v>851</v>
      </c>
      <c r="AA732" s="103"/>
      <c r="AJ732" s="49"/>
      <c r="AM732" s="112" t="s">
        <v>976</v>
      </c>
    </row>
    <row r="733" spans="1:39" s="10" customFormat="1" ht="14.4" hidden="1" x14ac:dyDescent="0.2">
      <c r="A733" s="115" t="s">
        <v>298</v>
      </c>
      <c r="B733" s="109"/>
      <c r="C733" s="109"/>
      <c r="D733" s="109"/>
      <c r="E733" s="81"/>
      <c r="G733" s="103"/>
      <c r="H733" s="103"/>
      <c r="S733" s="128" t="s">
        <v>852</v>
      </c>
      <c r="AA733" s="103"/>
      <c r="AJ733" s="49"/>
      <c r="AM733" s="112" t="s">
        <v>977</v>
      </c>
    </row>
    <row r="734" spans="1:39" s="10" customFormat="1" ht="14.4" hidden="1" x14ac:dyDescent="0.2">
      <c r="A734" s="115" t="s">
        <v>299</v>
      </c>
      <c r="B734" s="109"/>
      <c r="C734" s="109"/>
      <c r="D734" s="109"/>
      <c r="E734" s="81"/>
      <c r="G734" s="103"/>
      <c r="H734" s="103"/>
      <c r="S734" s="128" t="s">
        <v>853</v>
      </c>
      <c r="AA734" s="103"/>
      <c r="AJ734" s="49"/>
      <c r="AM734" s="112" t="s">
        <v>978</v>
      </c>
    </row>
    <row r="735" spans="1:39" s="10" customFormat="1" ht="14.4" hidden="1" x14ac:dyDescent="0.2">
      <c r="A735" s="115" t="s">
        <v>586</v>
      </c>
      <c r="B735" s="109"/>
      <c r="C735" s="109"/>
      <c r="D735" s="109"/>
      <c r="E735" s="81"/>
      <c r="G735" s="103"/>
      <c r="H735" s="103"/>
      <c r="S735" s="128" t="s">
        <v>854</v>
      </c>
      <c r="AA735" s="103"/>
      <c r="AJ735" s="49"/>
      <c r="AM735" s="112" t="s">
        <v>979</v>
      </c>
    </row>
    <row r="736" spans="1:39" s="10" customFormat="1" ht="14.4" hidden="1" x14ac:dyDescent="0.2">
      <c r="A736" s="115" t="s">
        <v>587</v>
      </c>
      <c r="B736" s="109"/>
      <c r="C736" s="109"/>
      <c r="D736" s="109"/>
      <c r="E736" s="81"/>
      <c r="G736" s="103"/>
      <c r="H736" s="103"/>
      <c r="S736" s="128" t="s">
        <v>855</v>
      </c>
      <c r="AA736" s="103"/>
      <c r="AJ736" s="49"/>
      <c r="AM736" s="115" t="s">
        <v>485</v>
      </c>
    </row>
    <row r="737" spans="1:39" s="10" customFormat="1" ht="14.4" hidden="1" x14ac:dyDescent="0.2">
      <c r="A737" s="115" t="s">
        <v>300</v>
      </c>
      <c r="B737" s="109"/>
      <c r="C737" s="109"/>
      <c r="D737" s="109"/>
      <c r="E737" s="81"/>
      <c r="G737" s="103"/>
      <c r="H737" s="103"/>
      <c r="S737" s="128" t="s">
        <v>856</v>
      </c>
      <c r="AA737" s="103"/>
      <c r="AJ737" s="49"/>
      <c r="AM737" s="115" t="s">
        <v>486</v>
      </c>
    </row>
    <row r="738" spans="1:39" s="10" customFormat="1" ht="14.4" hidden="1" x14ac:dyDescent="0.2">
      <c r="A738" s="115" t="s">
        <v>301</v>
      </c>
      <c r="B738" s="109"/>
      <c r="C738" s="109"/>
      <c r="D738" s="109"/>
      <c r="E738" s="81"/>
      <c r="G738" s="103"/>
      <c r="H738" s="103"/>
      <c r="S738" s="128" t="s">
        <v>942</v>
      </c>
      <c r="AA738" s="103"/>
      <c r="AJ738" s="49"/>
      <c r="AM738" s="115" t="s">
        <v>487</v>
      </c>
    </row>
    <row r="739" spans="1:39" s="10" customFormat="1" ht="14.4" hidden="1" x14ac:dyDescent="0.2">
      <c r="A739" s="115" t="s">
        <v>302</v>
      </c>
      <c r="B739" s="109"/>
      <c r="C739" s="109"/>
      <c r="D739" s="109"/>
      <c r="E739" s="81"/>
      <c r="G739" s="103"/>
      <c r="H739" s="103"/>
      <c r="S739" s="128" t="s">
        <v>943</v>
      </c>
      <c r="AA739" s="103"/>
      <c r="AJ739" s="49"/>
      <c r="AM739" s="115" t="s">
        <v>488</v>
      </c>
    </row>
    <row r="740" spans="1:39" s="10" customFormat="1" ht="14.4" hidden="1" x14ac:dyDescent="0.2">
      <c r="A740" s="115" t="s">
        <v>303</v>
      </c>
      <c r="B740" s="109"/>
      <c r="C740" s="109"/>
      <c r="D740" s="109"/>
      <c r="E740" s="81"/>
      <c r="F740" s="109"/>
      <c r="G740" s="103"/>
      <c r="H740" s="103"/>
      <c r="S740" s="128" t="s">
        <v>944</v>
      </c>
      <c r="AA740" s="103"/>
      <c r="AJ740" s="49"/>
      <c r="AM740" s="115" t="s">
        <v>489</v>
      </c>
    </row>
    <row r="741" spans="1:39" s="10" customFormat="1" ht="14.4" hidden="1" x14ac:dyDescent="0.2">
      <c r="A741" s="115" t="s">
        <v>304</v>
      </c>
      <c r="B741" s="109"/>
      <c r="C741" s="109"/>
      <c r="D741" s="109"/>
      <c r="E741" s="81"/>
      <c r="F741" s="109"/>
      <c r="G741" s="103"/>
      <c r="H741" s="103"/>
      <c r="S741" s="128" t="s">
        <v>945</v>
      </c>
      <c r="AA741" s="103"/>
      <c r="AJ741" s="49"/>
      <c r="AM741" s="115" t="s">
        <v>312</v>
      </c>
    </row>
    <row r="742" spans="1:39" s="10" customFormat="1" ht="14.4" hidden="1" x14ac:dyDescent="0.2">
      <c r="A742" s="115" t="s">
        <v>305</v>
      </c>
      <c r="B742" s="109"/>
      <c r="C742" s="109"/>
      <c r="D742" s="109"/>
      <c r="E742" s="81"/>
      <c r="F742" s="109"/>
      <c r="G742" s="103"/>
      <c r="H742" s="103"/>
      <c r="S742" s="128" t="s">
        <v>673</v>
      </c>
      <c r="AA742" s="103"/>
      <c r="AJ742" s="49"/>
      <c r="AM742" s="115" t="s">
        <v>490</v>
      </c>
    </row>
    <row r="743" spans="1:39" s="10" customFormat="1" ht="14.4" hidden="1" x14ac:dyDescent="0.2">
      <c r="A743" s="115" t="s">
        <v>306</v>
      </c>
      <c r="B743" s="109"/>
      <c r="C743" s="109"/>
      <c r="D743" s="109"/>
      <c r="E743" s="81"/>
      <c r="G743" s="103"/>
      <c r="H743" s="103"/>
      <c r="S743" s="128" t="s">
        <v>674</v>
      </c>
      <c r="AA743" s="103"/>
      <c r="AJ743" s="49"/>
      <c r="AM743" s="115" t="s">
        <v>491</v>
      </c>
    </row>
    <row r="744" spans="1:39" s="10" customFormat="1" ht="14.4" hidden="1" x14ac:dyDescent="0.2">
      <c r="A744" s="115" t="s">
        <v>307</v>
      </c>
      <c r="B744" s="109"/>
      <c r="C744" s="109"/>
      <c r="D744" s="109"/>
      <c r="E744" s="81"/>
      <c r="G744" s="103"/>
      <c r="H744" s="103"/>
      <c r="S744" s="128" t="s">
        <v>675</v>
      </c>
      <c r="AA744" s="103"/>
      <c r="AJ744" s="49"/>
      <c r="AM744" s="115" t="s">
        <v>492</v>
      </c>
    </row>
    <row r="745" spans="1:39" s="10" customFormat="1" ht="14.4" hidden="1" x14ac:dyDescent="0.2">
      <c r="A745" s="115" t="s">
        <v>308</v>
      </c>
      <c r="B745" s="109"/>
      <c r="C745" s="109"/>
      <c r="D745" s="109"/>
      <c r="E745" s="81"/>
      <c r="G745" s="103"/>
      <c r="H745" s="103"/>
      <c r="S745" s="128" t="s">
        <v>676</v>
      </c>
      <c r="AA745" s="103"/>
      <c r="AJ745" s="49"/>
      <c r="AM745" s="115" t="s">
        <v>493</v>
      </c>
    </row>
    <row r="746" spans="1:39" s="10" customFormat="1" ht="14.4" hidden="1" x14ac:dyDescent="0.2">
      <c r="A746" s="115" t="s">
        <v>309</v>
      </c>
      <c r="B746" s="109"/>
      <c r="C746" s="109"/>
      <c r="D746" s="109"/>
      <c r="E746" s="81"/>
      <c r="G746" s="103"/>
      <c r="H746" s="103"/>
      <c r="S746" s="128" t="s">
        <v>645</v>
      </c>
      <c r="AA746" s="103"/>
      <c r="AJ746" s="49"/>
      <c r="AM746" s="115" t="s">
        <v>494</v>
      </c>
    </row>
    <row r="747" spans="1:39" s="10" customFormat="1" ht="14.4" hidden="1" x14ac:dyDescent="0.2">
      <c r="A747" s="115" t="s">
        <v>310</v>
      </c>
      <c r="B747" s="109"/>
      <c r="C747" s="109"/>
      <c r="D747" s="109"/>
      <c r="E747" s="81"/>
      <c r="F747" s="109"/>
      <c r="G747" s="103"/>
      <c r="H747" s="103"/>
      <c r="S747" s="128" t="s">
        <v>646</v>
      </c>
      <c r="AA747" s="103"/>
      <c r="AJ747" s="49"/>
      <c r="AM747" s="115" t="s">
        <v>313</v>
      </c>
    </row>
    <row r="748" spans="1:39" s="10" customFormat="1" ht="14.4" hidden="1" x14ac:dyDescent="0.2">
      <c r="A748" s="115" t="s">
        <v>311</v>
      </c>
      <c r="B748" s="109"/>
      <c r="C748" s="109"/>
      <c r="D748" s="109"/>
      <c r="E748" s="81"/>
      <c r="F748" s="109"/>
      <c r="G748" s="103"/>
      <c r="H748" s="103"/>
      <c r="S748" s="128" t="s">
        <v>647</v>
      </c>
      <c r="AA748" s="103"/>
      <c r="AJ748" s="49"/>
      <c r="AM748" s="115" t="s">
        <v>495</v>
      </c>
    </row>
    <row r="749" spans="1:39" s="10" customFormat="1" ht="14.4" hidden="1" x14ac:dyDescent="0.2">
      <c r="A749" s="112" t="s">
        <v>973</v>
      </c>
      <c r="B749" s="109"/>
      <c r="C749" s="109"/>
      <c r="D749" s="109"/>
      <c r="E749" s="81"/>
      <c r="F749" s="109"/>
      <c r="G749" s="103"/>
      <c r="H749" s="103"/>
      <c r="S749" s="128" t="s">
        <v>648</v>
      </c>
      <c r="AA749" s="103"/>
      <c r="AJ749" s="49"/>
      <c r="AM749" s="115" t="s">
        <v>496</v>
      </c>
    </row>
    <row r="750" spans="1:39" s="10" customFormat="1" ht="14.4" hidden="1" x14ac:dyDescent="0.2">
      <c r="A750" s="112" t="s">
        <v>974</v>
      </c>
      <c r="B750" s="109"/>
      <c r="C750" s="109"/>
      <c r="D750" s="109"/>
      <c r="E750" s="81"/>
      <c r="F750" s="109"/>
      <c r="G750" s="103"/>
      <c r="H750" s="103"/>
      <c r="S750" s="128" t="s">
        <v>677</v>
      </c>
      <c r="AA750" s="103"/>
      <c r="AJ750" s="49"/>
      <c r="AM750" s="115" t="s">
        <v>497</v>
      </c>
    </row>
    <row r="751" spans="1:39" s="10" customFormat="1" ht="14.4" hidden="1" x14ac:dyDescent="0.2">
      <c r="A751" s="112" t="s">
        <v>975</v>
      </c>
      <c r="B751" s="109"/>
      <c r="C751" s="109"/>
      <c r="D751" s="109"/>
      <c r="E751" s="81"/>
      <c r="G751" s="103"/>
      <c r="H751" s="103"/>
      <c r="S751" s="128" t="s">
        <v>678</v>
      </c>
      <c r="AA751" s="103"/>
      <c r="AJ751" s="49"/>
      <c r="AM751" s="115" t="s">
        <v>498</v>
      </c>
    </row>
    <row r="752" spans="1:39" s="10" customFormat="1" ht="14.4" hidden="1" x14ac:dyDescent="0.2">
      <c r="A752" s="112" t="s">
        <v>976</v>
      </c>
      <c r="B752" s="109"/>
      <c r="C752" s="109"/>
      <c r="D752" s="109"/>
      <c r="E752" s="81"/>
      <c r="G752" s="103"/>
      <c r="H752" s="103"/>
      <c r="S752" s="128" t="s">
        <v>679</v>
      </c>
      <c r="AA752" s="103"/>
      <c r="AJ752" s="49"/>
      <c r="AM752" s="115" t="s">
        <v>314</v>
      </c>
    </row>
    <row r="753" spans="1:39" s="10" customFormat="1" ht="14.4" hidden="1" x14ac:dyDescent="0.2">
      <c r="A753" s="112" t="s">
        <v>977</v>
      </c>
      <c r="B753" s="109"/>
      <c r="C753" s="109"/>
      <c r="D753" s="109"/>
      <c r="E753" s="81"/>
      <c r="G753" s="103"/>
      <c r="H753" s="103"/>
      <c r="S753" s="128" t="s">
        <v>680</v>
      </c>
      <c r="AA753" s="103"/>
      <c r="AJ753" s="49"/>
      <c r="AM753" s="115" t="s">
        <v>315</v>
      </c>
    </row>
    <row r="754" spans="1:39" s="10" customFormat="1" ht="14.4" hidden="1" x14ac:dyDescent="0.2">
      <c r="A754" s="112" t="s">
        <v>978</v>
      </c>
      <c r="B754" s="109"/>
      <c r="C754" s="109"/>
      <c r="D754" s="109"/>
      <c r="E754" s="81"/>
      <c r="G754" s="103"/>
      <c r="H754" s="103"/>
      <c r="S754" s="128" t="s">
        <v>857</v>
      </c>
      <c r="AA754" s="103"/>
      <c r="AJ754" s="49"/>
      <c r="AM754" s="115" t="s">
        <v>499</v>
      </c>
    </row>
    <row r="755" spans="1:39" s="10" customFormat="1" ht="14.4" hidden="1" x14ac:dyDescent="0.2">
      <c r="A755" s="112" t="s">
        <v>979</v>
      </c>
      <c r="B755" s="109"/>
      <c r="C755" s="109"/>
      <c r="D755" s="109"/>
      <c r="E755" s="81"/>
      <c r="G755" s="103"/>
      <c r="H755" s="103"/>
      <c r="S755" s="128" t="s">
        <v>858</v>
      </c>
      <c r="AA755" s="103"/>
      <c r="AJ755" s="49"/>
      <c r="AM755" s="115" t="s">
        <v>501</v>
      </c>
    </row>
    <row r="756" spans="1:39" s="10" customFormat="1" ht="14.4" hidden="1" x14ac:dyDescent="0.2">
      <c r="A756" s="115" t="s">
        <v>485</v>
      </c>
      <c r="B756" s="109"/>
      <c r="C756" s="109"/>
      <c r="D756" s="109"/>
      <c r="E756" s="81"/>
      <c r="G756" s="103"/>
      <c r="H756" s="103"/>
      <c r="S756" s="128" t="s">
        <v>859</v>
      </c>
      <c r="AA756" s="103"/>
      <c r="AJ756" s="49"/>
      <c r="AM756" s="115" t="s">
        <v>316</v>
      </c>
    </row>
    <row r="757" spans="1:39" s="10" customFormat="1" ht="14.4" hidden="1" x14ac:dyDescent="0.2">
      <c r="A757" s="115" t="s">
        <v>486</v>
      </c>
      <c r="B757" s="109"/>
      <c r="C757" s="109"/>
      <c r="D757" s="109"/>
      <c r="E757" s="81"/>
      <c r="G757" s="103"/>
      <c r="H757" s="103"/>
      <c r="S757" s="128" t="s">
        <v>860</v>
      </c>
      <c r="AA757" s="103"/>
      <c r="AJ757" s="49"/>
      <c r="AM757" s="115" t="s">
        <v>317</v>
      </c>
    </row>
    <row r="758" spans="1:39" s="10" customFormat="1" ht="14.4" hidden="1" x14ac:dyDescent="0.2">
      <c r="A758" s="115" t="s">
        <v>487</v>
      </c>
      <c r="B758" s="109"/>
      <c r="C758" s="109"/>
      <c r="D758" s="109"/>
      <c r="E758" s="81"/>
      <c r="G758" s="103"/>
      <c r="H758" s="103"/>
      <c r="S758" s="128" t="s">
        <v>861</v>
      </c>
      <c r="AA758" s="103"/>
      <c r="AJ758" s="49"/>
      <c r="AM758" s="115" t="s">
        <v>318</v>
      </c>
    </row>
    <row r="759" spans="1:39" s="10" customFormat="1" ht="14.4" hidden="1" x14ac:dyDescent="0.2">
      <c r="A759" s="115" t="s">
        <v>488</v>
      </c>
      <c r="B759" s="109"/>
      <c r="C759" s="109"/>
      <c r="D759" s="109"/>
      <c r="E759" s="81"/>
      <c r="G759" s="103"/>
      <c r="H759" s="103"/>
      <c r="S759" s="128" t="s">
        <v>862</v>
      </c>
      <c r="AA759" s="103"/>
      <c r="AJ759" s="49"/>
      <c r="AM759" s="115" t="s">
        <v>319</v>
      </c>
    </row>
    <row r="760" spans="1:39" s="10" customFormat="1" ht="14.4" hidden="1" x14ac:dyDescent="0.2">
      <c r="A760" s="115" t="s">
        <v>489</v>
      </c>
      <c r="B760" s="109"/>
      <c r="C760" s="109"/>
      <c r="D760" s="109"/>
      <c r="E760" s="81"/>
      <c r="G760" s="103"/>
      <c r="H760" s="103"/>
      <c r="S760" s="128" t="s">
        <v>863</v>
      </c>
      <c r="AA760" s="103"/>
      <c r="AJ760" s="49"/>
      <c r="AM760" s="115" t="s">
        <v>320</v>
      </c>
    </row>
    <row r="761" spans="1:39" s="10" customFormat="1" ht="14.4" hidden="1" x14ac:dyDescent="0.2">
      <c r="A761" s="115" t="s">
        <v>312</v>
      </c>
      <c r="B761" s="109"/>
      <c r="C761" s="109"/>
      <c r="D761" s="109"/>
      <c r="E761" s="81"/>
      <c r="G761" s="103"/>
      <c r="H761" s="103"/>
      <c r="S761" s="128" t="s">
        <v>864</v>
      </c>
      <c r="AA761" s="103"/>
      <c r="AJ761" s="49"/>
      <c r="AM761" s="115" t="s">
        <v>321</v>
      </c>
    </row>
    <row r="762" spans="1:39" s="10" customFormat="1" ht="14.4" hidden="1" x14ac:dyDescent="0.2">
      <c r="A762" s="115" t="s">
        <v>490</v>
      </c>
      <c r="B762" s="109"/>
      <c r="C762" s="109"/>
      <c r="D762" s="109"/>
      <c r="E762" s="81"/>
      <c r="G762" s="103"/>
      <c r="H762" s="103"/>
      <c r="S762" s="128" t="s">
        <v>865</v>
      </c>
      <c r="AA762" s="103"/>
      <c r="AJ762" s="49"/>
      <c r="AM762" s="115" t="s">
        <v>322</v>
      </c>
    </row>
    <row r="763" spans="1:39" s="10" customFormat="1" ht="14.4" hidden="1" x14ac:dyDescent="0.2">
      <c r="A763" s="115" t="s">
        <v>491</v>
      </c>
      <c r="B763" s="109"/>
      <c r="C763" s="109"/>
      <c r="D763" s="109"/>
      <c r="E763" s="81"/>
      <c r="G763" s="103"/>
      <c r="H763" s="103"/>
      <c r="S763" s="128" t="s">
        <v>866</v>
      </c>
      <c r="AA763" s="103"/>
      <c r="AJ763" s="49"/>
      <c r="AM763" s="115" t="s">
        <v>323</v>
      </c>
    </row>
    <row r="764" spans="1:39" s="10" customFormat="1" ht="14.4" hidden="1" x14ac:dyDescent="0.2">
      <c r="A764" s="115" t="s">
        <v>492</v>
      </c>
      <c r="B764" s="109"/>
      <c r="C764" s="109"/>
      <c r="D764" s="109"/>
      <c r="E764" s="81"/>
      <c r="G764" s="103"/>
      <c r="H764" s="103"/>
      <c r="S764" s="128" t="s">
        <v>867</v>
      </c>
      <c r="AA764" s="103"/>
      <c r="AJ764" s="49"/>
      <c r="AM764" s="115" t="s">
        <v>324</v>
      </c>
    </row>
    <row r="765" spans="1:39" s="10" customFormat="1" ht="14.4" hidden="1" x14ac:dyDescent="0.2">
      <c r="A765" s="115" t="s">
        <v>493</v>
      </c>
      <c r="B765" s="109"/>
      <c r="C765" s="109"/>
      <c r="D765" s="109"/>
      <c r="E765" s="81"/>
      <c r="G765" s="103"/>
      <c r="H765" s="103"/>
      <c r="S765" s="128" t="s">
        <v>868</v>
      </c>
      <c r="AA765" s="103"/>
      <c r="AJ765" s="49"/>
      <c r="AM765" s="115" t="s">
        <v>325</v>
      </c>
    </row>
    <row r="766" spans="1:39" s="10" customFormat="1" ht="14.4" hidden="1" x14ac:dyDescent="0.2">
      <c r="A766" s="115" t="s">
        <v>494</v>
      </c>
      <c r="B766" s="109"/>
      <c r="C766" s="109"/>
      <c r="D766" s="109"/>
      <c r="E766" s="81"/>
      <c r="G766" s="103"/>
      <c r="H766" s="103"/>
      <c r="S766" s="128" t="s">
        <v>869</v>
      </c>
      <c r="AA766" s="103"/>
      <c r="AJ766" s="49"/>
      <c r="AM766" s="115" t="s">
        <v>326</v>
      </c>
    </row>
    <row r="767" spans="1:39" s="10" customFormat="1" ht="14.4" hidden="1" x14ac:dyDescent="0.2">
      <c r="A767" s="115" t="s">
        <v>313</v>
      </c>
      <c r="B767" s="109"/>
      <c r="C767" s="109"/>
      <c r="D767" s="109"/>
      <c r="E767" s="81"/>
      <c r="G767" s="103"/>
      <c r="H767" s="103"/>
      <c r="S767" s="128" t="s">
        <v>870</v>
      </c>
      <c r="AA767" s="103"/>
      <c r="AJ767" s="49"/>
      <c r="AM767" s="115" t="s">
        <v>588</v>
      </c>
    </row>
    <row r="768" spans="1:39" s="10" customFormat="1" ht="14.4" hidden="1" x14ac:dyDescent="0.2">
      <c r="A768" s="115" t="s">
        <v>495</v>
      </c>
      <c r="B768" s="109"/>
      <c r="C768" s="109"/>
      <c r="D768" s="109"/>
      <c r="E768" s="81"/>
      <c r="G768" s="103"/>
      <c r="H768" s="103"/>
      <c r="S768" s="128" t="s">
        <v>871</v>
      </c>
      <c r="AA768" s="103"/>
      <c r="AJ768" s="49"/>
      <c r="AM768" s="115" t="s">
        <v>589</v>
      </c>
    </row>
    <row r="769" spans="1:39" s="10" customFormat="1" ht="14.4" hidden="1" x14ac:dyDescent="0.2">
      <c r="A769" s="115" t="s">
        <v>496</v>
      </c>
      <c r="B769" s="109"/>
      <c r="C769" s="109"/>
      <c r="D769" s="109"/>
      <c r="E769" s="81"/>
      <c r="G769" s="103"/>
      <c r="H769" s="103"/>
      <c r="S769" s="128" t="s">
        <v>872</v>
      </c>
      <c r="AA769" s="103"/>
      <c r="AJ769" s="49"/>
      <c r="AM769" s="115" t="s">
        <v>590</v>
      </c>
    </row>
    <row r="770" spans="1:39" s="10" customFormat="1" ht="14.4" hidden="1" x14ac:dyDescent="0.2">
      <c r="A770" s="115" t="s">
        <v>497</v>
      </c>
      <c r="B770" s="109"/>
      <c r="C770" s="109"/>
      <c r="D770" s="109"/>
      <c r="E770" s="81"/>
      <c r="G770" s="103"/>
      <c r="H770" s="103"/>
      <c r="S770" s="128" t="s">
        <v>873</v>
      </c>
      <c r="AA770" s="103"/>
      <c r="AJ770" s="49"/>
      <c r="AM770" s="115" t="s">
        <v>1007</v>
      </c>
    </row>
    <row r="771" spans="1:39" s="10" customFormat="1" ht="14.4" hidden="1" x14ac:dyDescent="0.2">
      <c r="A771" s="115" t="s">
        <v>498</v>
      </c>
      <c r="B771" s="109"/>
      <c r="C771" s="109"/>
      <c r="D771" s="109"/>
      <c r="E771" s="81"/>
      <c r="G771" s="105"/>
      <c r="H771" s="103"/>
      <c r="S771" s="128" t="s">
        <v>874</v>
      </c>
      <c r="AA771" s="105"/>
      <c r="AJ771" s="49"/>
      <c r="AM771" s="115" t="s">
        <v>48</v>
      </c>
    </row>
    <row r="772" spans="1:39" s="10" customFormat="1" ht="14.4" hidden="1" x14ac:dyDescent="0.2">
      <c r="A772" s="115" t="s">
        <v>314</v>
      </c>
      <c r="B772" s="109"/>
      <c r="C772" s="109"/>
      <c r="D772" s="109"/>
      <c r="E772" s="81"/>
      <c r="G772" s="105"/>
      <c r="H772" s="103"/>
      <c r="S772" s="128" t="s">
        <v>875</v>
      </c>
      <c r="AA772" s="105"/>
      <c r="AJ772" s="49"/>
      <c r="AM772" s="115" t="s">
        <v>327</v>
      </c>
    </row>
    <row r="773" spans="1:39" s="10" customFormat="1" ht="14.4" hidden="1" x14ac:dyDescent="0.2">
      <c r="A773" s="115" t="s">
        <v>315</v>
      </c>
      <c r="B773" s="109"/>
      <c r="C773" s="109"/>
      <c r="D773" s="109"/>
      <c r="E773" s="81"/>
      <c r="G773" s="105"/>
      <c r="H773" s="103"/>
      <c r="S773" s="128" t="s">
        <v>876</v>
      </c>
      <c r="AA773" s="105"/>
      <c r="AJ773" s="49"/>
      <c r="AM773" s="115" t="s">
        <v>328</v>
      </c>
    </row>
    <row r="774" spans="1:39" s="10" customFormat="1" ht="14.4" hidden="1" x14ac:dyDescent="0.2">
      <c r="A774" s="115" t="s">
        <v>499</v>
      </c>
      <c r="B774" s="109"/>
      <c r="C774" s="109"/>
      <c r="D774" s="109"/>
      <c r="E774" s="81"/>
      <c r="G774" s="105"/>
      <c r="H774" s="103"/>
      <c r="S774" s="128" t="s">
        <v>877</v>
      </c>
      <c r="AA774" s="105"/>
      <c r="AJ774" s="49"/>
      <c r="AM774" s="115" t="s">
        <v>1014</v>
      </c>
    </row>
    <row r="775" spans="1:39" s="10" customFormat="1" ht="14.4" hidden="1" x14ac:dyDescent="0.2">
      <c r="A775" s="115" t="s">
        <v>500</v>
      </c>
      <c r="B775" s="109"/>
      <c r="C775" s="109"/>
      <c r="D775" s="109"/>
      <c r="E775" s="81"/>
      <c r="G775" s="105"/>
      <c r="H775" s="103"/>
      <c r="S775" s="128" t="s">
        <v>878</v>
      </c>
      <c r="AA775" s="105"/>
      <c r="AJ775" s="49"/>
      <c r="AM775" s="115" t="s">
        <v>1015</v>
      </c>
    </row>
    <row r="776" spans="1:39" s="10" customFormat="1" ht="14.4" hidden="1" x14ac:dyDescent="0.2">
      <c r="A776" s="115" t="s">
        <v>501</v>
      </c>
      <c r="B776" s="109"/>
      <c r="C776" s="109"/>
      <c r="D776" s="109"/>
      <c r="E776" s="81"/>
      <c r="G776" s="105"/>
      <c r="H776" s="103"/>
      <c r="S776" s="128" t="s">
        <v>879</v>
      </c>
      <c r="AA776" s="105"/>
      <c r="AJ776" s="49"/>
      <c r="AM776" s="115" t="s">
        <v>329</v>
      </c>
    </row>
    <row r="777" spans="1:39" s="10" customFormat="1" ht="14.4" hidden="1" x14ac:dyDescent="0.2">
      <c r="A777" s="115" t="s">
        <v>502</v>
      </c>
      <c r="B777" s="109"/>
      <c r="C777" s="109"/>
      <c r="D777" s="109"/>
      <c r="E777" s="81"/>
      <c r="G777" s="103"/>
      <c r="H777" s="103"/>
      <c r="S777" s="128" t="s">
        <v>880</v>
      </c>
      <c r="AA777" s="103"/>
      <c r="AJ777" s="49"/>
      <c r="AM777" s="115" t="s">
        <v>330</v>
      </c>
    </row>
    <row r="778" spans="1:39" s="10" customFormat="1" ht="14.4" hidden="1" x14ac:dyDescent="0.2">
      <c r="A778" s="115" t="s">
        <v>316</v>
      </c>
      <c r="B778" s="109"/>
      <c r="C778" s="109"/>
      <c r="D778" s="109"/>
      <c r="E778" s="81"/>
      <c r="F778" s="109"/>
      <c r="G778" s="103"/>
      <c r="H778" s="103"/>
      <c r="S778" s="128" t="s">
        <v>881</v>
      </c>
      <c r="AA778" s="103"/>
      <c r="AJ778" s="49"/>
      <c r="AM778" s="115" t="s">
        <v>1008</v>
      </c>
    </row>
    <row r="779" spans="1:39" s="10" customFormat="1" ht="14.4" hidden="1" x14ac:dyDescent="0.2">
      <c r="A779" s="115" t="s">
        <v>317</v>
      </c>
      <c r="B779" s="109"/>
      <c r="C779" s="109"/>
      <c r="D779" s="109"/>
      <c r="E779" s="81"/>
      <c r="F779" s="109"/>
      <c r="G779" s="103"/>
      <c r="H779" s="103"/>
      <c r="S779" s="128" t="s">
        <v>882</v>
      </c>
      <c r="AA779" s="103"/>
      <c r="AJ779" s="49"/>
      <c r="AM779" s="115" t="s">
        <v>331</v>
      </c>
    </row>
    <row r="780" spans="1:39" s="10" customFormat="1" ht="14.4" hidden="1" x14ac:dyDescent="0.2">
      <c r="A780" s="115" t="s">
        <v>318</v>
      </c>
      <c r="B780" s="109"/>
      <c r="C780" s="109"/>
      <c r="D780" s="109"/>
      <c r="E780" s="81"/>
      <c r="F780" s="109"/>
      <c r="G780" s="103"/>
      <c r="H780" s="103"/>
      <c r="S780" s="128" t="s">
        <v>883</v>
      </c>
      <c r="AA780" s="103"/>
      <c r="AJ780" s="49"/>
      <c r="AM780" s="115" t="s">
        <v>947</v>
      </c>
    </row>
    <row r="781" spans="1:39" s="10" customFormat="1" ht="14.4" hidden="1" x14ac:dyDescent="0.2">
      <c r="A781" s="115" t="s">
        <v>319</v>
      </c>
      <c r="B781" s="109"/>
      <c r="C781" s="109"/>
      <c r="D781" s="109"/>
      <c r="E781" s="81"/>
      <c r="G781" s="103"/>
      <c r="H781" s="103"/>
      <c r="S781" s="128" t="s">
        <v>884</v>
      </c>
      <c r="AA781" s="103"/>
      <c r="AJ781" s="49"/>
      <c r="AM781" s="115" t="s">
        <v>948</v>
      </c>
    </row>
    <row r="782" spans="1:39" s="10" customFormat="1" ht="14.4" hidden="1" x14ac:dyDescent="0.2">
      <c r="A782" s="115" t="s">
        <v>320</v>
      </c>
      <c r="B782" s="109"/>
      <c r="C782" s="109"/>
      <c r="D782" s="109"/>
      <c r="E782" s="81"/>
      <c r="G782" s="103"/>
      <c r="H782" s="103"/>
      <c r="S782" s="128" t="s">
        <v>885</v>
      </c>
      <c r="AA782" s="103"/>
      <c r="AJ782" s="49"/>
      <c r="AM782" s="115" t="s">
        <v>594</v>
      </c>
    </row>
    <row r="783" spans="1:39" s="10" customFormat="1" ht="14.4" hidden="1" x14ac:dyDescent="0.2">
      <c r="A783" s="115" t="s">
        <v>321</v>
      </c>
      <c r="B783" s="109"/>
      <c r="C783" s="109"/>
      <c r="D783" s="109"/>
      <c r="E783" s="81"/>
      <c r="G783" s="103"/>
      <c r="H783" s="103"/>
      <c r="S783" s="128" t="s">
        <v>886</v>
      </c>
      <c r="AA783" s="103"/>
      <c r="AJ783" s="49"/>
      <c r="AM783" s="115" t="s">
        <v>595</v>
      </c>
    </row>
    <row r="784" spans="1:39" s="10" customFormat="1" ht="14.4" hidden="1" x14ac:dyDescent="0.2">
      <c r="A784" s="115" t="s">
        <v>322</v>
      </c>
      <c r="B784" s="109"/>
      <c r="C784" s="109"/>
      <c r="D784" s="109"/>
      <c r="E784" s="81"/>
      <c r="G784" s="103"/>
      <c r="H784" s="103"/>
      <c r="S784" s="128" t="s">
        <v>887</v>
      </c>
      <c r="AA784" s="103"/>
      <c r="AJ784" s="49"/>
      <c r="AM784" s="115" t="s">
        <v>596</v>
      </c>
    </row>
    <row r="785" spans="1:39" s="10" customFormat="1" ht="14.4" hidden="1" x14ac:dyDescent="0.2">
      <c r="A785" s="115" t="s">
        <v>323</v>
      </c>
      <c r="B785" s="109"/>
      <c r="C785" s="109"/>
      <c r="D785" s="109"/>
      <c r="E785" s="81"/>
      <c r="G785" s="103"/>
      <c r="H785" s="103"/>
      <c r="S785" s="128" t="s">
        <v>888</v>
      </c>
      <c r="AA785" s="103"/>
      <c r="AJ785" s="49"/>
      <c r="AM785" s="115" t="s">
        <v>597</v>
      </c>
    </row>
    <row r="786" spans="1:39" s="10" customFormat="1" ht="14.4" hidden="1" x14ac:dyDescent="0.2">
      <c r="A786" s="115" t="s">
        <v>324</v>
      </c>
      <c r="B786" s="109"/>
      <c r="C786" s="109"/>
      <c r="D786" s="109"/>
      <c r="E786" s="81"/>
      <c r="F786" s="109"/>
      <c r="G786" s="103"/>
      <c r="H786" s="103"/>
      <c r="S786" s="128" t="s">
        <v>681</v>
      </c>
      <c r="AA786" s="103"/>
      <c r="AJ786" s="49"/>
      <c r="AM786" s="115" t="s">
        <v>598</v>
      </c>
    </row>
    <row r="787" spans="1:39" s="10" customFormat="1" ht="14.4" hidden="1" x14ac:dyDescent="0.2">
      <c r="A787" s="115" t="s">
        <v>325</v>
      </c>
      <c r="B787" s="109"/>
      <c r="C787" s="109"/>
      <c r="D787" s="109"/>
      <c r="E787" s="81"/>
      <c r="F787" s="109"/>
      <c r="G787" s="103"/>
      <c r="H787" s="103"/>
      <c r="S787" s="128" t="s">
        <v>682</v>
      </c>
      <c r="AA787" s="103"/>
      <c r="AJ787" s="49"/>
      <c r="AM787" s="115" t="s">
        <v>599</v>
      </c>
    </row>
    <row r="788" spans="1:39" s="10" customFormat="1" ht="14.4" hidden="1" x14ac:dyDescent="0.2">
      <c r="A788" s="115" t="s">
        <v>326</v>
      </c>
      <c r="B788" s="109"/>
      <c r="C788" s="109"/>
      <c r="D788" s="109"/>
      <c r="E788" s="81"/>
      <c r="G788" s="105"/>
      <c r="H788" s="103"/>
      <c r="S788" s="128" t="s">
        <v>683</v>
      </c>
      <c r="AA788" s="105"/>
      <c r="AJ788" s="49"/>
      <c r="AM788" s="115" t="s">
        <v>600</v>
      </c>
    </row>
    <row r="789" spans="1:39" s="10" customFormat="1" ht="14.4" hidden="1" x14ac:dyDescent="0.2">
      <c r="A789" s="115" t="s">
        <v>588</v>
      </c>
      <c r="B789" s="109"/>
      <c r="C789" s="109"/>
      <c r="D789" s="109"/>
      <c r="E789" s="81"/>
      <c r="G789" s="105"/>
      <c r="H789" s="103"/>
      <c r="S789" s="128" t="s">
        <v>684</v>
      </c>
      <c r="AA789" s="105"/>
      <c r="AJ789" s="49"/>
      <c r="AM789" s="115" t="s">
        <v>332</v>
      </c>
    </row>
    <row r="790" spans="1:39" s="10" customFormat="1" ht="14.4" hidden="1" x14ac:dyDescent="0.2">
      <c r="A790" s="115" t="s">
        <v>589</v>
      </c>
      <c r="B790" s="109"/>
      <c r="C790" s="109"/>
      <c r="D790" s="109"/>
      <c r="E790" s="81"/>
      <c r="G790" s="105"/>
      <c r="H790" s="103"/>
      <c r="S790" s="128" t="s">
        <v>697</v>
      </c>
      <c r="AA790" s="105"/>
      <c r="AJ790" s="49"/>
      <c r="AM790" s="115" t="s">
        <v>333</v>
      </c>
    </row>
    <row r="791" spans="1:39" s="10" customFormat="1" ht="14.4" hidden="1" x14ac:dyDescent="0.2">
      <c r="A791" s="115" t="s">
        <v>590</v>
      </c>
      <c r="B791" s="109"/>
      <c r="C791" s="109"/>
      <c r="D791" s="109"/>
      <c r="E791" s="81"/>
      <c r="G791" s="105"/>
      <c r="H791" s="103"/>
      <c r="S791" s="128" t="s">
        <v>698</v>
      </c>
      <c r="AA791" s="105"/>
      <c r="AJ791" s="49"/>
      <c r="AM791" s="115" t="s">
        <v>334</v>
      </c>
    </row>
    <row r="792" spans="1:39" s="10" customFormat="1" ht="14.4" hidden="1" x14ac:dyDescent="0.2">
      <c r="A792" s="115" t="s">
        <v>591</v>
      </c>
      <c r="B792" s="109"/>
      <c r="C792" s="109"/>
      <c r="D792" s="109"/>
      <c r="E792" s="81"/>
      <c r="G792" s="105"/>
      <c r="H792" s="103"/>
      <c r="S792" s="128" t="s">
        <v>699</v>
      </c>
      <c r="AA792" s="105"/>
      <c r="AJ792" s="49"/>
      <c r="AM792" s="115" t="s">
        <v>335</v>
      </c>
    </row>
    <row r="793" spans="1:39" s="10" customFormat="1" ht="14.4" hidden="1" x14ac:dyDescent="0.2">
      <c r="A793" s="115" t="s">
        <v>592</v>
      </c>
      <c r="B793" s="109"/>
      <c r="C793" s="109"/>
      <c r="D793" s="109"/>
      <c r="E793" s="81"/>
      <c r="G793" s="105"/>
      <c r="H793" s="103"/>
      <c r="S793" s="128" t="s">
        <v>700</v>
      </c>
      <c r="AA793" s="105"/>
      <c r="AJ793" s="49"/>
      <c r="AM793" s="115" t="s">
        <v>336</v>
      </c>
    </row>
    <row r="794" spans="1:39" s="10" customFormat="1" ht="14.4" hidden="1" x14ac:dyDescent="0.2">
      <c r="A794" s="115" t="s">
        <v>593</v>
      </c>
      <c r="B794" s="109"/>
      <c r="C794" s="109"/>
      <c r="D794" s="109"/>
      <c r="E794" s="81"/>
      <c r="G794" s="105"/>
      <c r="H794" s="103"/>
      <c r="S794" s="128" t="s">
        <v>649</v>
      </c>
      <c r="AA794" s="105"/>
      <c r="AJ794" s="49"/>
      <c r="AM794" s="115" t="s">
        <v>337</v>
      </c>
    </row>
    <row r="795" spans="1:39" s="10" customFormat="1" ht="14.4" hidden="1" x14ac:dyDescent="0.2">
      <c r="A795" s="115" t="s">
        <v>1007</v>
      </c>
      <c r="B795" s="109"/>
      <c r="C795" s="109"/>
      <c r="D795" s="109"/>
      <c r="E795" s="81"/>
      <c r="G795" s="103"/>
      <c r="H795" s="103"/>
      <c r="S795" s="128" t="s">
        <v>650</v>
      </c>
      <c r="AA795" s="103"/>
      <c r="AJ795" s="49"/>
      <c r="AM795" s="115" t="s">
        <v>39</v>
      </c>
    </row>
    <row r="796" spans="1:39" s="10" customFormat="1" ht="14.4" hidden="1" x14ac:dyDescent="0.2">
      <c r="A796" s="115" t="s">
        <v>48</v>
      </c>
      <c r="B796" s="109"/>
      <c r="C796" s="109"/>
      <c r="D796" s="109"/>
      <c r="E796" s="81"/>
      <c r="G796" s="103"/>
      <c r="H796" s="103"/>
      <c r="S796" s="128" t="s">
        <v>651</v>
      </c>
      <c r="AA796" s="103"/>
      <c r="AJ796" s="49"/>
      <c r="AM796" s="115" t="s">
        <v>338</v>
      </c>
    </row>
    <row r="797" spans="1:39" s="10" customFormat="1" ht="14.4" hidden="1" x14ac:dyDescent="0.2">
      <c r="A797" s="115" t="s">
        <v>327</v>
      </c>
      <c r="B797" s="109"/>
      <c r="C797" s="109"/>
      <c r="D797" s="109"/>
      <c r="E797" s="81"/>
      <c r="G797" s="103"/>
      <c r="H797" s="103"/>
      <c r="S797" s="128" t="s">
        <v>652</v>
      </c>
      <c r="AA797" s="103"/>
      <c r="AJ797" s="49"/>
      <c r="AM797" s="115" t="s">
        <v>339</v>
      </c>
    </row>
    <row r="798" spans="1:39" s="10" customFormat="1" ht="14.4" hidden="1" x14ac:dyDescent="0.2">
      <c r="A798" s="115" t="s">
        <v>328</v>
      </c>
      <c r="B798" s="109"/>
      <c r="C798" s="109"/>
      <c r="D798" s="109"/>
      <c r="E798" s="81"/>
      <c r="G798" s="103"/>
      <c r="H798" s="103"/>
      <c r="S798" s="128" t="s">
        <v>889</v>
      </c>
      <c r="AA798" s="103"/>
      <c r="AJ798" s="49"/>
      <c r="AM798" s="115" t="s">
        <v>340</v>
      </c>
    </row>
    <row r="799" spans="1:39" s="10" customFormat="1" ht="14.4" hidden="1" x14ac:dyDescent="0.2">
      <c r="A799" s="115" t="s">
        <v>1014</v>
      </c>
      <c r="B799" s="109"/>
      <c r="C799" s="109"/>
      <c r="D799" s="109"/>
      <c r="E799" s="81"/>
      <c r="G799" s="103"/>
      <c r="H799" s="103"/>
      <c r="S799" s="128" t="s">
        <v>890</v>
      </c>
      <c r="AA799" s="103"/>
      <c r="AJ799" s="49"/>
      <c r="AM799" s="115" t="s">
        <v>341</v>
      </c>
    </row>
    <row r="800" spans="1:39" s="10" customFormat="1" ht="14.4" hidden="1" x14ac:dyDescent="0.2">
      <c r="A800" s="115" t="s">
        <v>1015</v>
      </c>
      <c r="B800" s="109"/>
      <c r="C800" s="109"/>
      <c r="D800" s="109"/>
      <c r="E800" s="81"/>
      <c r="G800" s="103"/>
      <c r="H800" s="103"/>
      <c r="S800" s="128" t="s">
        <v>891</v>
      </c>
      <c r="AA800" s="103"/>
      <c r="AJ800" s="49"/>
      <c r="AM800" s="115" t="s">
        <v>342</v>
      </c>
    </row>
    <row r="801" spans="1:39" s="10" customFormat="1" ht="14.4" hidden="1" x14ac:dyDescent="0.2">
      <c r="A801" s="115" t="s">
        <v>329</v>
      </c>
      <c r="B801" s="109"/>
      <c r="C801" s="109"/>
      <c r="D801" s="109"/>
      <c r="E801" s="81"/>
      <c r="G801" s="103"/>
      <c r="H801" s="103"/>
      <c r="S801" s="128" t="s">
        <v>892</v>
      </c>
      <c r="AA801" s="103"/>
      <c r="AJ801" s="49"/>
      <c r="AM801" s="115" t="s">
        <v>343</v>
      </c>
    </row>
    <row r="802" spans="1:39" s="10" customFormat="1" ht="14.4" hidden="1" x14ac:dyDescent="0.2">
      <c r="A802" s="115" t="s">
        <v>330</v>
      </c>
      <c r="B802" s="109"/>
      <c r="C802" s="109"/>
      <c r="D802" s="109"/>
      <c r="E802" s="81"/>
      <c r="G802" s="103"/>
      <c r="H802" s="103"/>
      <c r="S802" s="128" t="s">
        <v>653</v>
      </c>
      <c r="AA802" s="103"/>
      <c r="AJ802" s="49"/>
      <c r="AM802" s="115" t="s">
        <v>344</v>
      </c>
    </row>
    <row r="803" spans="1:39" s="10" customFormat="1" ht="14.4" hidden="1" x14ac:dyDescent="0.2">
      <c r="A803" s="115" t="s">
        <v>1008</v>
      </c>
      <c r="B803" s="109"/>
      <c r="C803" s="109"/>
      <c r="D803" s="109"/>
      <c r="E803" s="81"/>
      <c r="G803" s="103"/>
      <c r="H803" s="103"/>
      <c r="S803" s="128" t="s">
        <v>654</v>
      </c>
      <c r="AA803" s="103"/>
      <c r="AJ803" s="49"/>
      <c r="AM803" s="112" t="s">
        <v>1009</v>
      </c>
    </row>
    <row r="804" spans="1:39" s="10" customFormat="1" ht="14.4" hidden="1" x14ac:dyDescent="0.2">
      <c r="A804" s="115" t="s">
        <v>331</v>
      </c>
      <c r="B804" s="109"/>
      <c r="C804" s="109"/>
      <c r="D804" s="109"/>
      <c r="E804" s="81"/>
      <c r="G804" s="103"/>
      <c r="H804" s="103"/>
      <c r="S804" s="128" t="s">
        <v>655</v>
      </c>
      <c r="AA804" s="103"/>
      <c r="AJ804" s="49"/>
      <c r="AM804" s="115" t="s">
        <v>618</v>
      </c>
    </row>
    <row r="805" spans="1:39" s="10" customFormat="1" ht="14.4" hidden="1" x14ac:dyDescent="0.2">
      <c r="A805" s="115" t="s">
        <v>947</v>
      </c>
      <c r="B805" s="109"/>
      <c r="C805" s="109"/>
      <c r="D805" s="109"/>
      <c r="E805" s="81"/>
      <c r="G805" s="103"/>
      <c r="H805" s="103"/>
      <c r="S805" s="128" t="s">
        <v>656</v>
      </c>
      <c r="AA805" s="103"/>
      <c r="AJ805" s="49"/>
      <c r="AM805" s="115" t="s">
        <v>511</v>
      </c>
    </row>
    <row r="806" spans="1:39" s="10" customFormat="1" ht="14.4" hidden="1" x14ac:dyDescent="0.2">
      <c r="A806" s="115" t="s">
        <v>948</v>
      </c>
      <c r="B806" s="109"/>
      <c r="C806" s="109"/>
      <c r="D806" s="109"/>
      <c r="E806" s="81"/>
      <c r="G806" s="103"/>
      <c r="H806" s="103"/>
      <c r="S806" s="128" t="s">
        <v>893</v>
      </c>
      <c r="AA806" s="103"/>
      <c r="AJ806" s="49"/>
      <c r="AM806" s="115" t="s">
        <v>345</v>
      </c>
    </row>
    <row r="807" spans="1:39" s="10" customFormat="1" ht="14.4" hidden="1" x14ac:dyDescent="0.2">
      <c r="A807" s="115" t="s">
        <v>594</v>
      </c>
      <c r="B807" s="109"/>
      <c r="C807" s="109"/>
      <c r="D807" s="109"/>
      <c r="E807" s="81"/>
      <c r="G807" s="103"/>
      <c r="H807" s="103"/>
      <c r="S807" s="128" t="s">
        <v>894</v>
      </c>
      <c r="AA807" s="103"/>
      <c r="AJ807" s="49"/>
      <c r="AM807" s="115" t="s">
        <v>346</v>
      </c>
    </row>
    <row r="808" spans="1:39" s="10" customFormat="1" ht="14.4" hidden="1" x14ac:dyDescent="0.2">
      <c r="A808" s="115" t="s">
        <v>595</v>
      </c>
      <c r="B808" s="109"/>
      <c r="C808" s="109"/>
      <c r="D808" s="109"/>
      <c r="E808" s="81"/>
      <c r="G808" s="103"/>
      <c r="H808" s="103"/>
      <c r="S808" s="128" t="s">
        <v>895</v>
      </c>
      <c r="AA808" s="103"/>
      <c r="AJ808" s="49"/>
      <c r="AM808" s="115" t="s">
        <v>512</v>
      </c>
    </row>
    <row r="809" spans="1:39" s="10" customFormat="1" ht="14.4" hidden="1" x14ac:dyDescent="0.2">
      <c r="A809" s="115" t="s">
        <v>596</v>
      </c>
      <c r="B809" s="109"/>
      <c r="C809" s="109"/>
      <c r="D809" s="109"/>
      <c r="E809" s="81"/>
      <c r="G809" s="103"/>
      <c r="H809" s="103"/>
      <c r="S809" s="128" t="s">
        <v>896</v>
      </c>
      <c r="AA809" s="103"/>
      <c r="AJ809" s="49"/>
      <c r="AM809" s="115" t="s">
        <v>513</v>
      </c>
    </row>
    <row r="810" spans="1:39" s="10" customFormat="1" ht="14.4" hidden="1" x14ac:dyDescent="0.2">
      <c r="A810" s="115" t="s">
        <v>597</v>
      </c>
      <c r="B810" s="109"/>
      <c r="C810" s="109"/>
      <c r="D810" s="109"/>
      <c r="E810" s="81"/>
      <c r="G810" s="103"/>
      <c r="H810" s="103"/>
      <c r="S810" s="128" t="s">
        <v>685</v>
      </c>
      <c r="AA810" s="103"/>
      <c r="AJ810" s="49"/>
      <c r="AM810" s="115" t="s">
        <v>514</v>
      </c>
    </row>
    <row r="811" spans="1:39" s="10" customFormat="1" ht="14.4" hidden="1" x14ac:dyDescent="0.2">
      <c r="A811" s="115" t="s">
        <v>598</v>
      </c>
      <c r="B811" s="109"/>
      <c r="C811" s="109"/>
      <c r="D811" s="109"/>
      <c r="E811" s="81"/>
      <c r="G811" s="103"/>
      <c r="H811" s="103"/>
      <c r="S811" s="128" t="s">
        <v>686</v>
      </c>
      <c r="AA811" s="103"/>
      <c r="AJ811" s="49"/>
      <c r="AM811" s="115" t="s">
        <v>515</v>
      </c>
    </row>
    <row r="812" spans="1:39" s="10" customFormat="1" ht="14.4" hidden="1" x14ac:dyDescent="0.2">
      <c r="A812" s="115" t="s">
        <v>599</v>
      </c>
      <c r="B812" s="109"/>
      <c r="C812" s="109"/>
      <c r="D812" s="109"/>
      <c r="E812" s="81"/>
      <c r="G812" s="103"/>
      <c r="H812" s="103"/>
      <c r="S812" s="128" t="s">
        <v>687</v>
      </c>
      <c r="AA812" s="103"/>
      <c r="AJ812" s="49"/>
      <c r="AM812" s="115" t="s">
        <v>516</v>
      </c>
    </row>
    <row r="813" spans="1:39" s="10" customFormat="1" ht="14.4" hidden="1" x14ac:dyDescent="0.2">
      <c r="A813" s="115" t="s">
        <v>600</v>
      </c>
      <c r="B813" s="109"/>
      <c r="C813" s="109"/>
      <c r="D813" s="109"/>
      <c r="E813" s="81"/>
      <c r="G813" s="103"/>
      <c r="H813" s="103"/>
      <c r="S813" s="128" t="s">
        <v>688</v>
      </c>
      <c r="AA813" s="103"/>
      <c r="AJ813" s="49"/>
      <c r="AM813" s="115" t="s">
        <v>517</v>
      </c>
    </row>
    <row r="814" spans="1:39" s="10" customFormat="1" ht="14.4" hidden="1" x14ac:dyDescent="0.2">
      <c r="A814" s="115" t="s">
        <v>332</v>
      </c>
      <c r="B814" s="109"/>
      <c r="C814" s="109"/>
      <c r="D814" s="109"/>
      <c r="E814" s="81"/>
      <c r="G814" s="103"/>
      <c r="H814" s="103"/>
      <c r="S814" s="128" t="s">
        <v>897</v>
      </c>
      <c r="AA814" s="103"/>
      <c r="AJ814" s="49"/>
      <c r="AM814" s="115" t="s">
        <v>518</v>
      </c>
    </row>
    <row r="815" spans="1:39" s="10" customFormat="1" ht="14.4" hidden="1" x14ac:dyDescent="0.2">
      <c r="A815" s="115" t="s">
        <v>333</v>
      </c>
      <c r="B815" s="109"/>
      <c r="C815" s="109"/>
      <c r="D815" s="109"/>
      <c r="E815" s="81"/>
      <c r="G815" s="103"/>
      <c r="H815" s="103"/>
      <c r="S815" s="128" t="s">
        <v>898</v>
      </c>
      <c r="AA815" s="103"/>
      <c r="AJ815" s="49"/>
      <c r="AM815" s="115" t="s">
        <v>519</v>
      </c>
    </row>
    <row r="816" spans="1:39" s="10" customFormat="1" ht="14.4" hidden="1" x14ac:dyDescent="0.2">
      <c r="A816" s="115" t="s">
        <v>334</v>
      </c>
      <c r="B816" s="109"/>
      <c r="C816" s="109"/>
      <c r="D816" s="109"/>
      <c r="E816" s="81"/>
      <c r="G816" s="103"/>
      <c r="H816" s="103"/>
      <c r="S816" s="128" t="s">
        <v>899</v>
      </c>
      <c r="AA816" s="103"/>
      <c r="AJ816" s="49"/>
      <c r="AM816" s="115" t="s">
        <v>520</v>
      </c>
    </row>
    <row r="817" spans="1:39" s="10" customFormat="1" ht="14.4" hidden="1" x14ac:dyDescent="0.2">
      <c r="A817" s="115" t="s">
        <v>335</v>
      </c>
      <c r="B817" s="109"/>
      <c r="C817" s="109"/>
      <c r="D817" s="109"/>
      <c r="E817" s="81"/>
      <c r="G817" s="103"/>
      <c r="H817" s="103"/>
      <c r="S817" s="128" t="s">
        <v>900</v>
      </c>
      <c r="AA817" s="103"/>
      <c r="AJ817" s="49"/>
      <c r="AM817" s="115" t="s">
        <v>521</v>
      </c>
    </row>
    <row r="818" spans="1:39" s="10" customFormat="1" ht="14.4" hidden="1" x14ac:dyDescent="0.2">
      <c r="A818" s="115" t="s">
        <v>336</v>
      </c>
      <c r="B818" s="109"/>
      <c r="C818" s="109"/>
      <c r="D818" s="109"/>
      <c r="E818" s="81"/>
      <c r="G818" s="103"/>
      <c r="H818" s="103"/>
      <c r="S818" s="128" t="s">
        <v>901</v>
      </c>
      <c r="AA818" s="103"/>
      <c r="AJ818" s="49"/>
      <c r="AM818" s="115" t="s">
        <v>522</v>
      </c>
    </row>
    <row r="819" spans="1:39" s="10" customFormat="1" ht="14.4" hidden="1" x14ac:dyDescent="0.2">
      <c r="A819" s="115" t="s">
        <v>337</v>
      </c>
      <c r="B819" s="109"/>
      <c r="C819" s="109"/>
      <c r="D819" s="109"/>
      <c r="E819" s="81"/>
      <c r="G819" s="103"/>
      <c r="H819" s="103"/>
      <c r="S819" s="128" t="s">
        <v>902</v>
      </c>
      <c r="AA819" s="103"/>
      <c r="AJ819" s="49"/>
      <c r="AM819" s="115" t="s">
        <v>523</v>
      </c>
    </row>
    <row r="820" spans="1:39" s="10" customFormat="1" ht="14.4" hidden="1" x14ac:dyDescent="0.2">
      <c r="A820" s="115" t="s">
        <v>39</v>
      </c>
      <c r="B820" s="109"/>
      <c r="C820" s="109"/>
      <c r="D820" s="109"/>
      <c r="E820" s="81"/>
      <c r="G820" s="103"/>
      <c r="H820" s="103"/>
      <c r="S820" s="128" t="s">
        <v>903</v>
      </c>
      <c r="AA820" s="103"/>
      <c r="AJ820" s="49"/>
      <c r="AM820" s="115" t="s">
        <v>524</v>
      </c>
    </row>
    <row r="821" spans="1:39" s="10" customFormat="1" ht="14.4" hidden="1" x14ac:dyDescent="0.2">
      <c r="A821" s="115" t="s">
        <v>338</v>
      </c>
      <c r="B821" s="109"/>
      <c r="C821" s="109"/>
      <c r="D821" s="109"/>
      <c r="E821" s="81"/>
      <c r="F821" s="109"/>
      <c r="G821" s="103"/>
      <c r="H821" s="103"/>
      <c r="S821" s="128" t="s">
        <v>904</v>
      </c>
      <c r="AA821" s="103"/>
      <c r="AJ821" s="49"/>
      <c r="AM821" s="115" t="s">
        <v>525</v>
      </c>
    </row>
    <row r="822" spans="1:39" s="10" customFormat="1" ht="14.4" hidden="1" x14ac:dyDescent="0.2">
      <c r="A822" s="115" t="s">
        <v>339</v>
      </c>
      <c r="B822" s="109"/>
      <c r="C822" s="109"/>
      <c r="D822" s="109"/>
      <c r="E822" s="81"/>
      <c r="G822" s="103"/>
      <c r="H822" s="103"/>
      <c r="S822" s="128" t="s">
        <v>701</v>
      </c>
      <c r="AA822" s="103"/>
      <c r="AJ822" s="49"/>
      <c r="AM822" s="115" t="s">
        <v>526</v>
      </c>
    </row>
    <row r="823" spans="1:39" s="10" customFormat="1" ht="14.4" hidden="1" x14ac:dyDescent="0.2">
      <c r="A823" s="115" t="s">
        <v>340</v>
      </c>
      <c r="B823" s="109"/>
      <c r="C823" s="109"/>
      <c r="D823" s="109"/>
      <c r="E823" s="81"/>
      <c r="G823" s="103"/>
      <c r="H823" s="103"/>
      <c r="S823" s="128" t="s">
        <v>702</v>
      </c>
      <c r="AA823" s="103"/>
      <c r="AJ823" s="49"/>
      <c r="AM823" s="115" t="s">
        <v>527</v>
      </c>
    </row>
    <row r="824" spans="1:39" s="10" customFormat="1" ht="14.4" hidden="1" x14ac:dyDescent="0.2">
      <c r="A824" s="115" t="s">
        <v>341</v>
      </c>
      <c r="B824" s="109"/>
      <c r="C824" s="109"/>
      <c r="D824" s="109"/>
      <c r="E824" s="81"/>
      <c r="G824" s="103"/>
      <c r="H824" s="103"/>
      <c r="S824" s="128" t="s">
        <v>703</v>
      </c>
      <c r="AA824" s="103"/>
      <c r="AJ824" s="49"/>
      <c r="AM824" s="115" t="s">
        <v>528</v>
      </c>
    </row>
    <row r="825" spans="1:39" s="10" customFormat="1" ht="14.4" hidden="1" x14ac:dyDescent="0.2">
      <c r="A825" s="115" t="s">
        <v>342</v>
      </c>
      <c r="B825" s="109"/>
      <c r="C825" s="109"/>
      <c r="D825" s="109"/>
      <c r="E825" s="81"/>
      <c r="G825" s="103"/>
      <c r="H825" s="103"/>
      <c r="S825" s="128" t="s">
        <v>704</v>
      </c>
      <c r="AA825" s="103"/>
      <c r="AJ825" s="49"/>
      <c r="AM825" s="115" t="s">
        <v>529</v>
      </c>
    </row>
    <row r="826" spans="1:39" s="10" customFormat="1" ht="14.4" hidden="1" x14ac:dyDescent="0.2">
      <c r="A826" s="115" t="s">
        <v>343</v>
      </c>
      <c r="B826" s="109"/>
      <c r="C826" s="109"/>
      <c r="D826" s="109"/>
      <c r="E826" s="81"/>
      <c r="G826" s="103"/>
      <c r="H826" s="103"/>
      <c r="S826" s="128" t="s">
        <v>905</v>
      </c>
      <c r="AA826" s="103"/>
      <c r="AJ826" s="49"/>
      <c r="AM826" s="115" t="s">
        <v>530</v>
      </c>
    </row>
    <row r="827" spans="1:39" s="10" customFormat="1" ht="14.4" hidden="1" x14ac:dyDescent="0.2">
      <c r="A827" s="115" t="s">
        <v>344</v>
      </c>
      <c r="B827" s="109"/>
      <c r="C827" s="109"/>
      <c r="D827" s="109"/>
      <c r="E827" s="81"/>
      <c r="G827" s="103"/>
      <c r="H827" s="103"/>
      <c r="S827" s="128" t="s">
        <v>906</v>
      </c>
      <c r="AA827" s="103"/>
      <c r="AJ827" s="49"/>
      <c r="AM827" s="115" t="s">
        <v>531</v>
      </c>
    </row>
    <row r="828" spans="1:39" s="10" customFormat="1" ht="14.4" hidden="1" x14ac:dyDescent="0.2">
      <c r="A828" s="112" t="s">
        <v>1009</v>
      </c>
      <c r="B828" s="109"/>
      <c r="C828" s="109"/>
      <c r="D828" s="109"/>
      <c r="E828" s="81"/>
      <c r="G828" s="103"/>
      <c r="H828" s="103"/>
      <c r="S828" s="128" t="s">
        <v>907</v>
      </c>
      <c r="AA828" s="103"/>
      <c r="AJ828" s="49"/>
      <c r="AM828" s="115" t="s">
        <v>532</v>
      </c>
    </row>
    <row r="829" spans="1:39" s="10" customFormat="1" ht="14.4" hidden="1" x14ac:dyDescent="0.2">
      <c r="A829" s="115" t="s">
        <v>618</v>
      </c>
      <c r="B829" s="109"/>
      <c r="C829" s="109"/>
      <c r="D829" s="109"/>
      <c r="E829" s="81"/>
      <c r="G829" s="103"/>
      <c r="H829" s="103"/>
      <c r="S829" s="128" t="s">
        <v>908</v>
      </c>
      <c r="AA829" s="103"/>
      <c r="AJ829" s="49"/>
      <c r="AM829" s="115" t="s">
        <v>533</v>
      </c>
    </row>
    <row r="830" spans="1:39" s="10" customFormat="1" ht="14.4" hidden="1" x14ac:dyDescent="0.2">
      <c r="A830" s="115" t="s">
        <v>511</v>
      </c>
      <c r="B830" s="109"/>
      <c r="C830" s="109"/>
      <c r="D830" s="109"/>
      <c r="E830" s="81"/>
      <c r="F830" s="109"/>
      <c r="G830" s="103"/>
      <c r="H830" s="103"/>
      <c r="S830" s="128" t="s">
        <v>909</v>
      </c>
      <c r="AA830" s="103"/>
      <c r="AJ830" s="49"/>
      <c r="AM830" s="115" t="s">
        <v>534</v>
      </c>
    </row>
    <row r="831" spans="1:39" s="10" customFormat="1" ht="14.4" hidden="1" x14ac:dyDescent="0.2">
      <c r="A831" s="115" t="s">
        <v>345</v>
      </c>
      <c r="B831" s="109"/>
      <c r="C831" s="109"/>
      <c r="D831" s="109"/>
      <c r="E831" s="81"/>
      <c r="G831" s="103"/>
      <c r="H831" s="103"/>
      <c r="S831" s="128" t="s">
        <v>910</v>
      </c>
      <c r="AA831" s="103"/>
      <c r="AJ831" s="49"/>
      <c r="AM831" s="115" t="s">
        <v>535</v>
      </c>
    </row>
    <row r="832" spans="1:39" s="10" customFormat="1" ht="14.4" hidden="1" x14ac:dyDescent="0.2">
      <c r="A832" s="115" t="s">
        <v>346</v>
      </c>
      <c r="B832" s="109"/>
      <c r="C832" s="109"/>
      <c r="D832" s="109"/>
      <c r="E832" s="81"/>
      <c r="G832" s="103"/>
      <c r="H832" s="103"/>
      <c r="S832" s="128" t="s">
        <v>911</v>
      </c>
      <c r="AA832" s="103"/>
      <c r="AJ832" s="49"/>
      <c r="AM832" s="115" t="s">
        <v>537</v>
      </c>
    </row>
    <row r="833" spans="1:39" s="10" customFormat="1" ht="14.4" hidden="1" x14ac:dyDescent="0.2">
      <c r="A833" s="115" t="s">
        <v>512</v>
      </c>
      <c r="B833" s="109"/>
      <c r="C833" s="109"/>
      <c r="D833" s="109"/>
      <c r="E833" s="81"/>
      <c r="G833" s="103"/>
      <c r="H833" s="103"/>
      <c r="S833" s="128" t="s">
        <v>912</v>
      </c>
      <c r="AA833" s="103"/>
      <c r="AJ833" s="49"/>
      <c r="AM833" s="115" t="s">
        <v>539</v>
      </c>
    </row>
    <row r="834" spans="1:39" s="10" customFormat="1" ht="14.4" hidden="1" x14ac:dyDescent="0.2">
      <c r="A834" s="115" t="s">
        <v>513</v>
      </c>
      <c r="B834" s="109"/>
      <c r="C834" s="109"/>
      <c r="D834" s="109"/>
      <c r="E834" s="81"/>
      <c r="G834" s="103"/>
      <c r="H834" s="103"/>
      <c r="S834" s="128" t="s">
        <v>913</v>
      </c>
      <c r="AA834" s="103"/>
      <c r="AJ834" s="49"/>
      <c r="AM834" s="115" t="s">
        <v>540</v>
      </c>
    </row>
    <row r="835" spans="1:39" s="10" customFormat="1" ht="14.4" hidden="1" x14ac:dyDescent="0.2">
      <c r="A835" s="115" t="s">
        <v>514</v>
      </c>
      <c r="B835" s="109"/>
      <c r="C835" s="109"/>
      <c r="D835" s="109"/>
      <c r="E835" s="81"/>
      <c r="G835" s="103"/>
      <c r="H835" s="103"/>
      <c r="S835" s="128" t="s">
        <v>914</v>
      </c>
      <c r="AA835" s="103"/>
      <c r="AJ835" s="49"/>
      <c r="AM835" s="115" t="s">
        <v>541</v>
      </c>
    </row>
    <row r="836" spans="1:39" s="10" customFormat="1" ht="14.4" hidden="1" x14ac:dyDescent="0.2">
      <c r="A836" s="115" t="s">
        <v>515</v>
      </c>
      <c r="B836" s="109"/>
      <c r="C836" s="109"/>
      <c r="D836" s="109"/>
      <c r="E836" s="81"/>
      <c r="G836" s="103"/>
      <c r="H836" s="103"/>
      <c r="S836" s="128" t="s">
        <v>915</v>
      </c>
      <c r="AA836" s="103"/>
      <c r="AJ836" s="49"/>
      <c r="AM836" s="115" t="s">
        <v>542</v>
      </c>
    </row>
    <row r="837" spans="1:39" s="10" customFormat="1" ht="14.4" hidden="1" x14ac:dyDescent="0.2">
      <c r="A837" s="115" t="s">
        <v>516</v>
      </c>
      <c r="B837" s="109"/>
      <c r="C837" s="109"/>
      <c r="D837" s="109"/>
      <c r="E837" s="81"/>
      <c r="G837" s="103"/>
      <c r="H837" s="103"/>
      <c r="S837" s="128" t="s">
        <v>916</v>
      </c>
      <c r="AA837" s="103"/>
      <c r="AJ837" s="49"/>
      <c r="AM837" s="115" t="s">
        <v>543</v>
      </c>
    </row>
    <row r="838" spans="1:39" s="10" customFormat="1" ht="14.4" hidden="1" x14ac:dyDescent="0.2">
      <c r="A838" s="115" t="s">
        <v>517</v>
      </c>
      <c r="B838" s="109"/>
      <c r="C838" s="109"/>
      <c r="D838" s="109"/>
      <c r="E838" s="81"/>
      <c r="G838" s="103"/>
      <c r="H838" s="103"/>
      <c r="S838" s="128" t="s">
        <v>657</v>
      </c>
      <c r="AA838" s="103"/>
      <c r="AJ838" s="49"/>
      <c r="AM838" s="115" t="s">
        <v>544</v>
      </c>
    </row>
    <row r="839" spans="1:39" s="10" customFormat="1" ht="14.4" hidden="1" x14ac:dyDescent="0.2">
      <c r="A839" s="115" t="s">
        <v>518</v>
      </c>
      <c r="B839" s="109"/>
      <c r="C839" s="109"/>
      <c r="D839" s="109"/>
      <c r="E839" s="81"/>
      <c r="G839" s="103"/>
      <c r="H839" s="103"/>
      <c r="S839" s="128" t="s">
        <v>658</v>
      </c>
      <c r="AA839" s="103"/>
      <c r="AJ839" s="49"/>
      <c r="AM839" s="115" t="s">
        <v>545</v>
      </c>
    </row>
    <row r="840" spans="1:39" s="10" customFormat="1" ht="14.4" hidden="1" x14ac:dyDescent="0.2">
      <c r="A840" s="115" t="s">
        <v>519</v>
      </c>
      <c r="B840" s="109"/>
      <c r="C840" s="109"/>
      <c r="D840" s="109"/>
      <c r="E840" s="81"/>
      <c r="G840" s="103"/>
      <c r="H840" s="103"/>
      <c r="S840" s="128" t="s">
        <v>659</v>
      </c>
      <c r="AA840" s="103"/>
      <c r="AJ840" s="49"/>
      <c r="AM840" s="115" t="s">
        <v>546</v>
      </c>
    </row>
    <row r="841" spans="1:39" s="10" customFormat="1" ht="14.4" hidden="1" x14ac:dyDescent="0.2">
      <c r="A841" s="115" t="s">
        <v>520</v>
      </c>
      <c r="B841" s="109"/>
      <c r="C841" s="109"/>
      <c r="D841" s="109"/>
      <c r="E841" s="81"/>
      <c r="G841" s="103"/>
      <c r="H841" s="103"/>
      <c r="S841" s="128" t="s">
        <v>660</v>
      </c>
      <c r="AA841" s="103"/>
      <c r="AJ841" s="49"/>
      <c r="AM841" s="115" t="s">
        <v>547</v>
      </c>
    </row>
    <row r="842" spans="1:39" s="10" customFormat="1" ht="14.4" hidden="1" x14ac:dyDescent="0.2">
      <c r="A842" s="115" t="s">
        <v>521</v>
      </c>
      <c r="B842" s="109"/>
      <c r="C842" s="109"/>
      <c r="D842" s="109"/>
      <c r="E842" s="81"/>
      <c r="G842" s="103"/>
      <c r="H842" s="103"/>
      <c r="S842" s="128" t="s">
        <v>629</v>
      </c>
      <c r="AA842" s="103"/>
      <c r="AJ842" s="49"/>
      <c r="AM842" s="112" t="s">
        <v>964</v>
      </c>
    </row>
    <row r="843" spans="1:39" s="10" customFormat="1" ht="14.4" hidden="1" x14ac:dyDescent="0.2">
      <c r="A843" s="115" t="s">
        <v>522</v>
      </c>
      <c r="B843" s="109"/>
      <c r="C843" s="109"/>
      <c r="D843" s="109"/>
      <c r="E843" s="81"/>
      <c r="G843" s="103"/>
      <c r="H843" s="103"/>
      <c r="S843" s="128" t="s">
        <v>630</v>
      </c>
      <c r="AA843" s="103"/>
      <c r="AJ843" s="49"/>
      <c r="AM843" s="112" t="s">
        <v>965</v>
      </c>
    </row>
    <row r="844" spans="1:39" s="10" customFormat="1" ht="14.4" hidden="1" x14ac:dyDescent="0.2">
      <c r="A844" s="115" t="s">
        <v>523</v>
      </c>
      <c r="B844" s="109"/>
      <c r="C844" s="109"/>
      <c r="D844" s="109"/>
      <c r="E844" s="81"/>
      <c r="G844" s="103"/>
      <c r="H844" s="103"/>
      <c r="S844" s="128" t="s">
        <v>631</v>
      </c>
      <c r="AA844" s="103"/>
      <c r="AJ844" s="49"/>
      <c r="AM844" s="115" t="s">
        <v>548</v>
      </c>
    </row>
    <row r="845" spans="1:39" s="10" customFormat="1" ht="14.4" hidden="1" x14ac:dyDescent="0.2">
      <c r="A845" s="115" t="s">
        <v>524</v>
      </c>
      <c r="B845" s="109"/>
      <c r="C845" s="109"/>
      <c r="D845" s="109"/>
      <c r="E845" s="81"/>
      <c r="G845" s="103"/>
      <c r="H845" s="103"/>
      <c r="S845" s="128" t="s">
        <v>632</v>
      </c>
      <c r="AA845" s="103"/>
      <c r="AJ845" s="49"/>
      <c r="AM845" s="115" t="s">
        <v>549</v>
      </c>
    </row>
    <row r="846" spans="1:39" s="10" customFormat="1" ht="14.4" hidden="1" x14ac:dyDescent="0.2">
      <c r="A846" s="115" t="s">
        <v>525</v>
      </c>
      <c r="B846" s="109"/>
      <c r="C846" s="109"/>
      <c r="D846" s="109"/>
      <c r="E846" s="81"/>
      <c r="G846" s="103"/>
      <c r="H846" s="103"/>
      <c r="S846" s="128" t="s">
        <v>917</v>
      </c>
      <c r="AA846" s="103"/>
      <c r="AJ846" s="49"/>
      <c r="AM846" s="115" t="s">
        <v>601</v>
      </c>
    </row>
    <row r="847" spans="1:39" s="10" customFormat="1" ht="14.4" hidden="1" x14ac:dyDescent="0.2">
      <c r="A847" s="115" t="s">
        <v>526</v>
      </c>
      <c r="B847" s="109"/>
      <c r="C847" s="109"/>
      <c r="D847" s="109"/>
      <c r="E847" s="81"/>
      <c r="G847" s="103"/>
      <c r="H847" s="103"/>
      <c r="S847" s="128" t="s">
        <v>918</v>
      </c>
      <c r="AA847" s="103"/>
      <c r="AJ847" s="49"/>
      <c r="AM847" s="115" t="s">
        <v>347</v>
      </c>
    </row>
    <row r="848" spans="1:39" s="10" customFormat="1" ht="14.4" hidden="1" x14ac:dyDescent="0.2">
      <c r="A848" s="115" t="s">
        <v>527</v>
      </c>
      <c r="B848" s="109"/>
      <c r="C848" s="109"/>
      <c r="D848" s="109"/>
      <c r="E848" s="81"/>
      <c r="G848" s="103"/>
      <c r="H848" s="103"/>
      <c r="S848" s="128" t="s">
        <v>919</v>
      </c>
      <c r="AA848" s="103"/>
      <c r="AJ848" s="49"/>
      <c r="AM848" s="115" t="s">
        <v>348</v>
      </c>
    </row>
    <row r="849" spans="1:39" s="10" customFormat="1" ht="14.4" hidden="1" x14ac:dyDescent="0.2">
      <c r="A849" s="115" t="s">
        <v>528</v>
      </c>
      <c r="B849" s="109"/>
      <c r="C849" s="109"/>
      <c r="D849" s="109"/>
      <c r="E849" s="81"/>
      <c r="G849" s="103"/>
      <c r="H849" s="103"/>
      <c r="S849" s="128" t="s">
        <v>920</v>
      </c>
      <c r="AA849" s="103"/>
      <c r="AJ849" s="49"/>
      <c r="AM849" s="115" t="s">
        <v>602</v>
      </c>
    </row>
    <row r="850" spans="1:39" s="10" customFormat="1" ht="14.4" hidden="1" x14ac:dyDescent="0.2">
      <c r="A850" s="115" t="s">
        <v>529</v>
      </c>
      <c r="B850" s="109"/>
      <c r="C850" s="109"/>
      <c r="D850" s="109"/>
      <c r="E850" s="81"/>
      <c r="G850" s="103"/>
      <c r="H850" s="103"/>
      <c r="S850" s="128" t="s">
        <v>633</v>
      </c>
      <c r="AA850" s="103"/>
      <c r="AJ850" s="49"/>
      <c r="AM850" s="115" t="s">
        <v>1016</v>
      </c>
    </row>
    <row r="851" spans="1:39" s="10" customFormat="1" ht="14.4" hidden="1" x14ac:dyDescent="0.2">
      <c r="A851" s="115" t="s">
        <v>530</v>
      </c>
      <c r="B851" s="109"/>
      <c r="C851" s="109"/>
      <c r="D851" s="109"/>
      <c r="E851" s="81"/>
      <c r="G851" s="103"/>
      <c r="H851" s="103"/>
      <c r="S851" s="128" t="s">
        <v>634</v>
      </c>
      <c r="AA851" s="103"/>
      <c r="AJ851" s="49"/>
      <c r="AM851" s="115" t="s">
        <v>1021</v>
      </c>
    </row>
    <row r="852" spans="1:39" s="10" customFormat="1" ht="14.4" hidden="1" x14ac:dyDescent="0.2">
      <c r="A852" s="115" t="s">
        <v>531</v>
      </c>
      <c r="B852" s="109"/>
      <c r="C852" s="109"/>
      <c r="D852" s="109"/>
      <c r="E852" s="81"/>
      <c r="G852" s="105"/>
      <c r="H852" s="103"/>
      <c r="S852" s="128" t="s">
        <v>635</v>
      </c>
      <c r="AA852" s="105"/>
      <c r="AJ852" s="49"/>
      <c r="AM852" s="115" t="s">
        <v>349</v>
      </c>
    </row>
    <row r="853" spans="1:39" s="10" customFormat="1" ht="14.4" hidden="1" x14ac:dyDescent="0.2">
      <c r="A853" s="115" t="s">
        <v>532</v>
      </c>
      <c r="B853" s="109"/>
      <c r="C853" s="109"/>
      <c r="D853" s="109"/>
      <c r="E853" s="81"/>
      <c r="G853" s="103"/>
      <c r="H853" s="103"/>
      <c r="S853" s="128" t="s">
        <v>636</v>
      </c>
      <c r="AA853" s="103"/>
      <c r="AJ853" s="49"/>
      <c r="AM853" s="115" t="s">
        <v>157</v>
      </c>
    </row>
    <row r="854" spans="1:39" s="10" customFormat="1" ht="14.4" hidden="1" x14ac:dyDescent="0.2">
      <c r="A854" s="115" t="s">
        <v>533</v>
      </c>
      <c r="B854" s="109"/>
      <c r="C854" s="109"/>
      <c r="D854" s="109"/>
      <c r="E854" s="81"/>
      <c r="G854" s="103"/>
      <c r="H854" s="103"/>
      <c r="S854" s="128" t="s">
        <v>988</v>
      </c>
      <c r="AA854" s="103"/>
      <c r="AJ854" s="49"/>
      <c r="AM854" s="115" t="s">
        <v>158</v>
      </c>
    </row>
    <row r="855" spans="1:39" s="10" customFormat="1" ht="14.4" hidden="1" x14ac:dyDescent="0.2">
      <c r="A855" s="115" t="s">
        <v>534</v>
      </c>
      <c r="B855" s="109"/>
      <c r="C855" s="109"/>
      <c r="D855" s="109"/>
      <c r="E855" s="81"/>
      <c r="G855" s="105"/>
      <c r="H855" s="103"/>
      <c r="S855" s="128" t="s">
        <v>989</v>
      </c>
      <c r="AA855" s="105"/>
      <c r="AJ855" s="49"/>
      <c r="AM855" s="112" t="s">
        <v>999</v>
      </c>
    </row>
    <row r="856" spans="1:39" s="10" customFormat="1" ht="14.4" hidden="1" x14ac:dyDescent="0.2">
      <c r="A856" s="115" t="s">
        <v>535</v>
      </c>
      <c r="B856" s="109"/>
      <c r="C856" s="109"/>
      <c r="D856" s="109"/>
      <c r="E856" s="81"/>
      <c r="G856" s="105"/>
      <c r="H856" s="103"/>
      <c r="S856" s="128" t="s">
        <v>990</v>
      </c>
      <c r="AA856" s="105"/>
      <c r="AJ856" s="49"/>
      <c r="AM856" s="115" t="s">
        <v>35</v>
      </c>
    </row>
    <row r="857" spans="1:39" s="10" customFormat="1" ht="14.4" hidden="1" x14ac:dyDescent="0.2">
      <c r="A857" s="115" t="s">
        <v>536</v>
      </c>
      <c r="B857" s="109"/>
      <c r="C857" s="109"/>
      <c r="D857" s="109"/>
      <c r="E857" s="81"/>
      <c r="G857" s="105"/>
      <c r="H857" s="103"/>
      <c r="S857" s="128" t="s">
        <v>991</v>
      </c>
      <c r="AA857" s="105"/>
      <c r="AJ857" s="49"/>
      <c r="AM857" s="115" t="s">
        <v>350</v>
      </c>
    </row>
    <row r="858" spans="1:39" s="10" customFormat="1" ht="14.4" hidden="1" x14ac:dyDescent="0.2">
      <c r="A858" s="115" t="s">
        <v>537</v>
      </c>
      <c r="B858" s="109"/>
      <c r="C858" s="109"/>
      <c r="D858" s="109"/>
      <c r="E858" s="81"/>
      <c r="G858" s="105"/>
      <c r="H858" s="103"/>
      <c r="S858" s="128" t="s">
        <v>921</v>
      </c>
      <c r="AA858" s="105"/>
      <c r="AJ858" s="49"/>
      <c r="AM858" s="115" t="s">
        <v>159</v>
      </c>
    </row>
    <row r="859" spans="1:39" s="10" customFormat="1" ht="14.4" hidden="1" x14ac:dyDescent="0.2">
      <c r="A859" s="115" t="s">
        <v>538</v>
      </c>
      <c r="B859" s="109"/>
      <c r="C859" s="109"/>
      <c r="D859" s="109"/>
      <c r="E859" s="81"/>
      <c r="G859" s="105"/>
      <c r="H859" s="103"/>
      <c r="S859" s="128" t="s">
        <v>922</v>
      </c>
      <c r="AA859" s="105"/>
      <c r="AJ859" s="49"/>
      <c r="AM859" s="115" t="s">
        <v>351</v>
      </c>
    </row>
    <row r="860" spans="1:39" s="10" customFormat="1" ht="14.4" hidden="1" x14ac:dyDescent="0.2">
      <c r="A860" s="115" t="s">
        <v>539</v>
      </c>
      <c r="B860" s="109"/>
      <c r="C860" s="109"/>
      <c r="D860" s="109"/>
      <c r="E860" s="81"/>
      <c r="G860" s="103"/>
      <c r="H860" s="103"/>
      <c r="S860" s="128" t="s">
        <v>923</v>
      </c>
      <c r="AA860" s="103"/>
      <c r="AJ860" s="49"/>
      <c r="AM860" s="115" t="s">
        <v>352</v>
      </c>
    </row>
    <row r="861" spans="1:39" s="10" customFormat="1" ht="14.4" hidden="1" x14ac:dyDescent="0.2">
      <c r="A861" s="115" t="s">
        <v>540</v>
      </c>
      <c r="B861" s="109"/>
      <c r="C861" s="109"/>
      <c r="D861" s="109"/>
      <c r="E861" s="81"/>
      <c r="G861" s="103"/>
      <c r="H861" s="103"/>
      <c r="S861" s="128" t="s">
        <v>924</v>
      </c>
      <c r="AA861" s="103"/>
      <c r="AJ861" s="49"/>
      <c r="AM861" s="115" t="s">
        <v>353</v>
      </c>
    </row>
    <row r="862" spans="1:39" s="10" customFormat="1" ht="14.4" hidden="1" x14ac:dyDescent="0.2">
      <c r="A862" s="115" t="s">
        <v>541</v>
      </c>
      <c r="B862" s="109"/>
      <c r="C862" s="109"/>
      <c r="D862" s="109"/>
      <c r="E862" s="81"/>
      <c r="G862" s="103"/>
      <c r="H862" s="103"/>
      <c r="S862" s="128" t="s">
        <v>925</v>
      </c>
      <c r="AA862" s="103"/>
      <c r="AJ862" s="49"/>
      <c r="AM862" s="115" t="s">
        <v>354</v>
      </c>
    </row>
    <row r="863" spans="1:39" s="10" customFormat="1" ht="14.4" hidden="1" x14ac:dyDescent="0.2">
      <c r="A863" s="115" t="s">
        <v>542</v>
      </c>
      <c r="B863" s="109"/>
      <c r="C863" s="109"/>
      <c r="D863" s="109"/>
      <c r="E863" s="79"/>
      <c r="G863" s="103"/>
      <c r="H863" s="103"/>
      <c r="S863" s="128" t="s">
        <v>926</v>
      </c>
      <c r="AA863" s="103"/>
      <c r="AJ863" s="49"/>
      <c r="AM863" s="115" t="s">
        <v>355</v>
      </c>
    </row>
    <row r="864" spans="1:39" s="10" customFormat="1" ht="14.4" hidden="1" x14ac:dyDescent="0.2">
      <c r="A864" s="115" t="s">
        <v>543</v>
      </c>
      <c r="B864" s="109"/>
      <c r="C864" s="109"/>
      <c r="D864" s="109"/>
      <c r="E864" s="79"/>
      <c r="G864" s="103"/>
      <c r="H864" s="103"/>
      <c r="S864" s="128" t="s">
        <v>927</v>
      </c>
      <c r="AA864" s="103"/>
      <c r="AJ864" s="49"/>
      <c r="AM864" s="115" t="s">
        <v>356</v>
      </c>
    </row>
    <row r="865" spans="1:39" s="10" customFormat="1" ht="14.4" hidden="1" x14ac:dyDescent="0.2">
      <c r="A865" s="115" t="s">
        <v>544</v>
      </c>
      <c r="B865" s="109"/>
      <c r="C865" s="109"/>
      <c r="D865" s="109"/>
      <c r="E865" s="81"/>
      <c r="G865" s="103"/>
      <c r="H865" s="103"/>
      <c r="S865" s="128" t="s">
        <v>928</v>
      </c>
      <c r="AA865" s="103"/>
      <c r="AJ865" s="49"/>
      <c r="AM865" s="115" t="s">
        <v>357</v>
      </c>
    </row>
    <row r="866" spans="1:39" s="10" customFormat="1" ht="14.4" hidden="1" x14ac:dyDescent="0.2">
      <c r="A866" s="115" t="s">
        <v>545</v>
      </c>
      <c r="B866" s="109"/>
      <c r="C866" s="109"/>
      <c r="D866" s="109"/>
      <c r="E866" s="81"/>
      <c r="G866" s="103"/>
      <c r="H866" s="103"/>
      <c r="S866" s="128" t="s">
        <v>929</v>
      </c>
      <c r="AA866" s="103"/>
      <c r="AJ866" s="49"/>
      <c r="AM866" s="112" t="s">
        <v>953</v>
      </c>
    </row>
    <row r="867" spans="1:39" s="10" customFormat="1" ht="14.4" hidden="1" x14ac:dyDescent="0.2">
      <c r="A867" s="115" t="s">
        <v>546</v>
      </c>
      <c r="B867" s="109"/>
      <c r="C867" s="109"/>
      <c r="D867" s="109"/>
      <c r="E867" s="81"/>
      <c r="G867" s="103"/>
      <c r="H867" s="103"/>
      <c r="S867" s="128" t="s">
        <v>930</v>
      </c>
      <c r="AA867" s="103"/>
      <c r="AJ867" s="49"/>
      <c r="AM867" s="115" t="s">
        <v>358</v>
      </c>
    </row>
    <row r="868" spans="1:39" s="10" customFormat="1" ht="14.4" hidden="1" x14ac:dyDescent="0.2">
      <c r="A868" s="115" t="s">
        <v>547</v>
      </c>
      <c r="B868" s="109"/>
      <c r="C868" s="109"/>
      <c r="D868" s="109"/>
      <c r="E868" s="81"/>
      <c r="G868" s="103"/>
      <c r="H868" s="103"/>
      <c r="S868" s="128" t="s">
        <v>931</v>
      </c>
      <c r="AA868" s="103"/>
      <c r="AJ868" s="49"/>
      <c r="AM868" s="115" t="s">
        <v>359</v>
      </c>
    </row>
    <row r="869" spans="1:39" s="10" customFormat="1" ht="14.4" hidden="1" x14ac:dyDescent="0.2">
      <c r="A869" s="112" t="s">
        <v>964</v>
      </c>
      <c r="B869" s="109"/>
      <c r="C869" s="109"/>
      <c r="D869" s="109"/>
      <c r="E869" s="81"/>
      <c r="G869" s="103"/>
      <c r="H869" s="103"/>
      <c r="S869" s="128" t="s">
        <v>932</v>
      </c>
      <c r="AA869" s="103"/>
      <c r="AJ869" s="49"/>
      <c r="AM869" s="115" t="s">
        <v>42</v>
      </c>
    </row>
    <row r="870" spans="1:39" s="10" customFormat="1" ht="14.4" hidden="1" x14ac:dyDescent="0.2">
      <c r="A870" s="112" t="s">
        <v>965</v>
      </c>
      <c r="B870" s="109"/>
      <c r="C870" s="109"/>
      <c r="D870" s="109"/>
      <c r="E870" s="81"/>
      <c r="G870" s="103"/>
      <c r="H870" s="103"/>
      <c r="S870" s="128" t="s">
        <v>933</v>
      </c>
      <c r="AA870" s="103"/>
      <c r="AJ870" s="49"/>
      <c r="AM870" s="115" t="s">
        <v>576</v>
      </c>
    </row>
    <row r="871" spans="1:39" s="10" customFormat="1" ht="14.4" hidden="1" x14ac:dyDescent="0.2">
      <c r="A871" s="115" t="s">
        <v>548</v>
      </c>
      <c r="B871" s="109"/>
      <c r="C871" s="109"/>
      <c r="D871" s="109"/>
      <c r="E871" s="81"/>
      <c r="G871" s="103"/>
      <c r="H871" s="103"/>
      <c r="S871" s="128" t="s">
        <v>934</v>
      </c>
      <c r="AA871" s="103"/>
      <c r="AJ871" s="49"/>
      <c r="AM871" s="115" t="s">
        <v>172</v>
      </c>
    </row>
    <row r="872" spans="1:39" s="10" customFormat="1" ht="14.4" hidden="1" x14ac:dyDescent="0.2">
      <c r="A872" s="115" t="s">
        <v>549</v>
      </c>
      <c r="B872" s="109"/>
      <c r="C872" s="109"/>
      <c r="D872" s="109"/>
      <c r="E872" s="81"/>
      <c r="G872" s="103"/>
      <c r="H872" s="103"/>
      <c r="S872" s="128" t="s">
        <v>935</v>
      </c>
      <c r="AA872" s="103"/>
      <c r="AJ872" s="49"/>
      <c r="AM872" s="115" t="s">
        <v>43</v>
      </c>
    </row>
    <row r="873" spans="1:39" s="10" customFormat="1" ht="14.4" hidden="1" x14ac:dyDescent="0.2">
      <c r="A873" s="115" t="s">
        <v>601</v>
      </c>
      <c r="B873" s="109"/>
      <c r="C873" s="109"/>
      <c r="D873" s="109"/>
      <c r="E873" s="81"/>
      <c r="G873" s="103"/>
      <c r="H873" s="103"/>
      <c r="S873" s="128" t="s">
        <v>936</v>
      </c>
      <c r="AA873" s="103"/>
      <c r="AJ873" s="49"/>
      <c r="AM873" s="115" t="s">
        <v>360</v>
      </c>
    </row>
    <row r="874" spans="1:39" s="10" customFormat="1" ht="14.4" hidden="1" x14ac:dyDescent="0.2">
      <c r="A874" s="115" t="s">
        <v>347</v>
      </c>
      <c r="B874" s="109"/>
      <c r="C874" s="109"/>
      <c r="D874" s="109"/>
      <c r="E874" s="81"/>
      <c r="G874" s="103"/>
      <c r="H874" s="103"/>
      <c r="S874" s="120" t="s">
        <v>937</v>
      </c>
      <c r="AA874" s="103"/>
      <c r="AJ874" s="49"/>
      <c r="AM874" s="115" t="s">
        <v>40</v>
      </c>
    </row>
    <row r="875" spans="1:39" s="10" customFormat="1" ht="14.4" hidden="1" x14ac:dyDescent="0.2">
      <c r="A875" s="115" t="s">
        <v>348</v>
      </c>
      <c r="B875" s="109"/>
      <c r="C875" s="109"/>
      <c r="D875" s="109"/>
      <c r="E875" s="81"/>
      <c r="G875" s="103"/>
      <c r="H875" s="103"/>
      <c r="S875" s="120"/>
      <c r="AA875" s="103"/>
      <c r="AJ875" s="49"/>
      <c r="AM875" s="115" t="s">
        <v>361</v>
      </c>
    </row>
    <row r="876" spans="1:39" s="10" customFormat="1" ht="14.4" hidden="1" x14ac:dyDescent="0.2">
      <c r="A876" s="115" t="s">
        <v>602</v>
      </c>
      <c r="B876" s="109"/>
      <c r="C876" s="109"/>
      <c r="D876" s="109"/>
      <c r="E876" s="81"/>
      <c r="G876" s="103"/>
      <c r="H876" s="103"/>
      <c r="AA876" s="103"/>
      <c r="AJ876" s="49"/>
      <c r="AM876" s="115" t="s">
        <v>362</v>
      </c>
    </row>
    <row r="877" spans="1:39" s="10" customFormat="1" ht="14.4" hidden="1" x14ac:dyDescent="0.2">
      <c r="A877" s="115" t="s">
        <v>603</v>
      </c>
      <c r="B877" s="109"/>
      <c r="C877" s="109"/>
      <c r="D877" s="109"/>
      <c r="E877" s="81"/>
      <c r="G877" s="103"/>
      <c r="H877" s="103"/>
      <c r="AA877" s="103"/>
      <c r="AJ877" s="49"/>
      <c r="AM877" s="115" t="s">
        <v>1032</v>
      </c>
    </row>
    <row r="878" spans="1:39" s="10" customFormat="1" ht="14.4" hidden="1" x14ac:dyDescent="0.2">
      <c r="A878" s="115" t="s">
        <v>604</v>
      </c>
      <c r="B878" s="109"/>
      <c r="C878" s="109"/>
      <c r="D878" s="109"/>
      <c r="E878" s="81"/>
      <c r="G878" s="103"/>
      <c r="H878" s="103"/>
      <c r="AA878" s="103"/>
      <c r="AJ878" s="49"/>
      <c r="AM878" s="115" t="s">
        <v>363</v>
      </c>
    </row>
    <row r="879" spans="1:39" s="10" customFormat="1" ht="14.4" hidden="1" x14ac:dyDescent="0.2">
      <c r="A879" s="115" t="s">
        <v>605</v>
      </c>
      <c r="B879" s="109"/>
      <c r="C879" s="109"/>
      <c r="D879" s="109"/>
      <c r="E879" s="81"/>
      <c r="G879" s="103"/>
      <c r="H879" s="103"/>
      <c r="AA879" s="103"/>
      <c r="AJ879" s="49"/>
      <c r="AM879" s="115" t="s">
        <v>1030</v>
      </c>
    </row>
    <row r="880" spans="1:39" s="10" customFormat="1" ht="14.4" hidden="1" x14ac:dyDescent="0.2">
      <c r="A880" s="115" t="s">
        <v>606</v>
      </c>
      <c r="B880" s="109"/>
      <c r="C880" s="109"/>
      <c r="D880" s="109"/>
      <c r="E880" s="81"/>
      <c r="G880" s="103"/>
      <c r="H880" s="103"/>
      <c r="AA880" s="103"/>
      <c r="AJ880" s="49"/>
      <c r="AM880" s="115" t="s">
        <v>365</v>
      </c>
    </row>
    <row r="881" spans="1:39" s="10" customFormat="1" ht="14.4" hidden="1" x14ac:dyDescent="0.2">
      <c r="A881" s="115" t="s">
        <v>1016</v>
      </c>
      <c r="B881" s="109"/>
      <c r="C881" s="109"/>
      <c r="D881" s="109"/>
      <c r="E881" s="81"/>
      <c r="G881" s="103"/>
      <c r="H881" s="103"/>
      <c r="AA881" s="103"/>
      <c r="AJ881" s="49"/>
      <c r="AM881" s="115" t="s">
        <v>555</v>
      </c>
    </row>
    <row r="882" spans="1:39" s="10" customFormat="1" ht="14.4" hidden="1" x14ac:dyDescent="0.2">
      <c r="A882" s="115" t="s">
        <v>1021</v>
      </c>
      <c r="B882" s="109"/>
      <c r="C882" s="109"/>
      <c r="D882" s="109"/>
      <c r="E882" s="81"/>
      <c r="G882" s="103"/>
      <c r="H882" s="103"/>
      <c r="AA882" s="103"/>
      <c r="AJ882" s="49"/>
      <c r="AM882" s="115" t="s">
        <v>366</v>
      </c>
    </row>
    <row r="883" spans="1:39" s="10" customFormat="1" ht="14.4" hidden="1" x14ac:dyDescent="0.2">
      <c r="A883" s="115" t="s">
        <v>349</v>
      </c>
      <c r="B883" s="109"/>
      <c r="C883" s="109"/>
      <c r="D883" s="109"/>
      <c r="E883" s="81"/>
      <c r="G883" s="103"/>
      <c r="H883" s="103"/>
      <c r="AA883" s="103"/>
      <c r="AJ883" s="49"/>
      <c r="AM883" s="115" t="s">
        <v>571</v>
      </c>
    </row>
    <row r="884" spans="1:39" s="10" customFormat="1" ht="14.4" hidden="1" x14ac:dyDescent="0.2">
      <c r="A884" s="115" t="s">
        <v>157</v>
      </c>
      <c r="B884" s="109"/>
      <c r="C884" s="109"/>
      <c r="D884" s="109"/>
      <c r="E884" s="81"/>
      <c r="G884" s="103"/>
      <c r="H884" s="103"/>
      <c r="AA884" s="103"/>
      <c r="AJ884" s="49"/>
      <c r="AM884" s="115" t="s">
        <v>367</v>
      </c>
    </row>
    <row r="885" spans="1:39" s="10" customFormat="1" ht="14.4" hidden="1" x14ac:dyDescent="0.2">
      <c r="A885" s="115" t="s">
        <v>158</v>
      </c>
      <c r="B885" s="109"/>
      <c r="C885" s="109"/>
      <c r="D885" s="109"/>
      <c r="E885" s="81"/>
      <c r="G885" s="103"/>
      <c r="H885" s="103"/>
      <c r="AA885" s="103"/>
      <c r="AJ885" s="49"/>
      <c r="AM885" s="115" t="s">
        <v>572</v>
      </c>
    </row>
    <row r="886" spans="1:39" s="10" customFormat="1" ht="14.4" hidden="1" x14ac:dyDescent="0.2">
      <c r="A886" s="112" t="s">
        <v>999</v>
      </c>
      <c r="B886" s="109"/>
      <c r="C886" s="109"/>
      <c r="D886" s="109"/>
      <c r="E886" s="81"/>
      <c r="G886" s="103"/>
      <c r="H886" s="103"/>
      <c r="AA886" s="103"/>
      <c r="AJ886" s="49"/>
      <c r="AM886" s="115" t="s">
        <v>368</v>
      </c>
    </row>
    <row r="887" spans="1:39" s="10" customFormat="1" ht="14.4" hidden="1" x14ac:dyDescent="0.2">
      <c r="A887" s="115" t="s">
        <v>35</v>
      </c>
      <c r="B887" s="109"/>
      <c r="C887" s="109"/>
      <c r="D887" s="109"/>
      <c r="E887" s="81"/>
      <c r="G887" s="103"/>
      <c r="H887" s="103"/>
      <c r="AA887" s="103"/>
      <c r="AJ887" s="49"/>
      <c r="AM887" s="115" t="s">
        <v>573</v>
      </c>
    </row>
    <row r="888" spans="1:39" s="10" customFormat="1" ht="14.4" hidden="1" x14ac:dyDescent="0.2">
      <c r="A888" s="115" t="s">
        <v>350</v>
      </c>
      <c r="B888" s="109"/>
      <c r="C888" s="109"/>
      <c r="D888" s="109"/>
      <c r="E888" s="81"/>
      <c r="G888" s="103"/>
      <c r="H888" s="103"/>
      <c r="AA888" s="103"/>
      <c r="AJ888" s="49"/>
      <c r="AM888" s="115" t="s">
        <v>369</v>
      </c>
    </row>
    <row r="889" spans="1:39" s="10" customFormat="1" ht="14.4" hidden="1" x14ac:dyDescent="0.2">
      <c r="A889" s="115" t="s">
        <v>159</v>
      </c>
      <c r="B889" s="109"/>
      <c r="C889" s="109"/>
      <c r="D889" s="109"/>
      <c r="E889" s="81"/>
      <c r="G889" s="103"/>
      <c r="H889" s="103"/>
      <c r="AA889" s="103"/>
      <c r="AJ889" s="49"/>
      <c r="AM889" s="115" t="s">
        <v>574</v>
      </c>
    </row>
    <row r="890" spans="1:39" s="10" customFormat="1" ht="14.4" hidden="1" x14ac:dyDescent="0.2">
      <c r="A890" s="115" t="s">
        <v>351</v>
      </c>
      <c r="B890" s="109"/>
      <c r="C890" s="109"/>
      <c r="D890" s="109"/>
      <c r="E890" s="81"/>
      <c r="G890" s="103"/>
      <c r="H890" s="103"/>
      <c r="AA890" s="103"/>
      <c r="AJ890" s="49"/>
      <c r="AM890" s="115" t="s">
        <v>370</v>
      </c>
    </row>
    <row r="891" spans="1:39" s="10" customFormat="1" ht="14.4" hidden="1" x14ac:dyDescent="0.2">
      <c r="A891" s="115" t="s">
        <v>352</v>
      </c>
      <c r="B891" s="109"/>
      <c r="C891" s="109"/>
      <c r="D891" s="109"/>
      <c r="E891" s="81"/>
      <c r="G891" s="103"/>
      <c r="H891" s="103"/>
      <c r="AA891" s="103"/>
      <c r="AJ891" s="49"/>
      <c r="AM891" s="115" t="s">
        <v>371</v>
      </c>
    </row>
    <row r="892" spans="1:39" s="10" customFormat="1" ht="14.4" hidden="1" x14ac:dyDescent="0.2">
      <c r="A892" s="115" t="s">
        <v>353</v>
      </c>
      <c r="B892" s="109"/>
      <c r="C892" s="109"/>
      <c r="D892" s="109"/>
      <c r="E892" s="81"/>
      <c r="G892" s="103"/>
      <c r="H892" s="103"/>
      <c r="AA892" s="103"/>
      <c r="AJ892" s="49"/>
      <c r="AM892" s="115" t="s">
        <v>372</v>
      </c>
    </row>
    <row r="893" spans="1:39" s="10" customFormat="1" ht="14.4" hidden="1" x14ac:dyDescent="0.2">
      <c r="A893" s="115" t="s">
        <v>354</v>
      </c>
      <c r="B893" s="109"/>
      <c r="C893" s="109"/>
      <c r="D893" s="109"/>
      <c r="E893" s="81"/>
      <c r="G893" s="103"/>
      <c r="H893" s="103"/>
      <c r="AA893" s="103"/>
      <c r="AJ893" s="49"/>
      <c r="AM893" s="115" t="s">
        <v>373</v>
      </c>
    </row>
    <row r="894" spans="1:39" s="10" customFormat="1" ht="14.4" hidden="1" x14ac:dyDescent="0.2">
      <c r="A894" s="115" t="s">
        <v>355</v>
      </c>
      <c r="B894" s="109"/>
      <c r="C894" s="109"/>
      <c r="D894" s="109"/>
      <c r="E894" s="81"/>
      <c r="G894" s="103"/>
      <c r="H894" s="103"/>
      <c r="AA894" s="103"/>
      <c r="AJ894" s="49"/>
      <c r="AM894" s="115" t="s">
        <v>374</v>
      </c>
    </row>
    <row r="895" spans="1:39" s="10" customFormat="1" ht="14.4" hidden="1" x14ac:dyDescent="0.2">
      <c r="A895" s="115" t="s">
        <v>356</v>
      </c>
      <c r="B895" s="109"/>
      <c r="C895" s="109"/>
      <c r="D895" s="109"/>
      <c r="E895" s="81"/>
      <c r="G895" s="103"/>
      <c r="H895" s="103"/>
      <c r="AA895" s="103"/>
      <c r="AJ895" s="49"/>
      <c r="AM895" s="115" t="s">
        <v>375</v>
      </c>
    </row>
    <row r="896" spans="1:39" s="10" customFormat="1" ht="14.4" hidden="1" x14ac:dyDescent="0.2">
      <c r="A896" s="115" t="s">
        <v>357</v>
      </c>
      <c r="B896" s="109"/>
      <c r="C896" s="109"/>
      <c r="D896" s="109"/>
      <c r="E896" s="81"/>
      <c r="G896" s="103"/>
      <c r="H896" s="103"/>
      <c r="AA896" s="103"/>
      <c r="AJ896" s="49"/>
      <c r="AM896" s="115" t="s">
        <v>376</v>
      </c>
    </row>
    <row r="897" spans="1:39" s="10" customFormat="1" ht="14.4" hidden="1" x14ac:dyDescent="0.2">
      <c r="A897" s="112" t="s">
        <v>953</v>
      </c>
      <c r="B897" s="109"/>
      <c r="C897" s="109"/>
      <c r="D897" s="109"/>
      <c r="E897" s="81"/>
      <c r="G897" s="103"/>
      <c r="H897" s="103"/>
      <c r="AA897" s="103"/>
      <c r="AJ897" s="49"/>
      <c r="AM897" s="115" t="s">
        <v>1026</v>
      </c>
    </row>
    <row r="898" spans="1:39" s="10" customFormat="1" ht="14.4" hidden="1" x14ac:dyDescent="0.2">
      <c r="A898" s="115" t="s">
        <v>358</v>
      </c>
      <c r="B898" s="109"/>
      <c r="C898" s="109"/>
      <c r="D898" s="109"/>
      <c r="E898" s="81"/>
      <c r="G898" s="103"/>
      <c r="H898" s="103"/>
      <c r="AA898" s="103"/>
      <c r="AJ898" s="49"/>
      <c r="AM898" s="115" t="s">
        <v>377</v>
      </c>
    </row>
    <row r="899" spans="1:39" s="10" customFormat="1" ht="14.4" hidden="1" x14ac:dyDescent="0.2">
      <c r="A899" s="115" t="s">
        <v>359</v>
      </c>
      <c r="B899" s="109"/>
      <c r="C899" s="109"/>
      <c r="D899" s="109"/>
      <c r="E899" s="81"/>
      <c r="G899" s="103"/>
      <c r="H899" s="103"/>
      <c r="AA899" s="103"/>
      <c r="AJ899" s="49"/>
      <c r="AM899" s="115" t="s">
        <v>550</v>
      </c>
    </row>
    <row r="900" spans="1:39" s="10" customFormat="1" ht="14.4" hidden="1" x14ac:dyDescent="0.2">
      <c r="A900" s="115" t="s">
        <v>42</v>
      </c>
      <c r="B900" s="109"/>
      <c r="C900" s="109"/>
      <c r="D900" s="109"/>
      <c r="E900" s="81"/>
      <c r="G900" s="103"/>
      <c r="H900" s="103"/>
      <c r="AA900" s="103"/>
      <c r="AJ900" s="49"/>
      <c r="AM900" s="115" t="s">
        <v>378</v>
      </c>
    </row>
    <row r="901" spans="1:39" s="10" customFormat="1" ht="14.4" hidden="1" x14ac:dyDescent="0.2">
      <c r="A901" s="115" t="s">
        <v>576</v>
      </c>
      <c r="B901" s="109"/>
      <c r="C901" s="109"/>
      <c r="D901" s="109"/>
      <c r="E901" s="81"/>
      <c r="G901" s="103"/>
      <c r="H901" s="103"/>
      <c r="AA901" s="103"/>
      <c r="AJ901" s="49"/>
      <c r="AM901" s="115" t="s">
        <v>379</v>
      </c>
    </row>
    <row r="902" spans="1:39" s="10" customFormat="1" ht="14.4" hidden="1" x14ac:dyDescent="0.2">
      <c r="A902" s="115" t="s">
        <v>172</v>
      </c>
      <c r="B902" s="109"/>
      <c r="C902" s="109"/>
      <c r="D902" s="109"/>
      <c r="E902" s="81"/>
      <c r="G902" s="103"/>
      <c r="H902" s="103"/>
      <c r="AA902" s="103"/>
      <c r="AJ902" s="49"/>
      <c r="AM902" s="115" t="s">
        <v>380</v>
      </c>
    </row>
    <row r="903" spans="1:39" s="10" customFormat="1" ht="14.4" hidden="1" x14ac:dyDescent="0.2">
      <c r="A903" s="115" t="s">
        <v>43</v>
      </c>
      <c r="B903" s="109"/>
      <c r="C903" s="109"/>
      <c r="D903" s="109"/>
      <c r="E903" s="81"/>
      <c r="F903" s="109"/>
      <c r="G903" s="103"/>
      <c r="H903" s="103"/>
      <c r="AA903" s="103"/>
      <c r="AJ903" s="49"/>
      <c r="AM903" s="115" t="s">
        <v>381</v>
      </c>
    </row>
    <row r="904" spans="1:39" s="10" customFormat="1" ht="14.4" hidden="1" x14ac:dyDescent="0.2">
      <c r="A904" s="115" t="s">
        <v>360</v>
      </c>
      <c r="B904" s="109"/>
      <c r="C904" s="109"/>
      <c r="D904" s="109"/>
      <c r="E904" s="81"/>
      <c r="F904" s="109"/>
      <c r="G904" s="103"/>
      <c r="H904" s="103"/>
      <c r="AA904" s="103"/>
      <c r="AJ904" s="49"/>
      <c r="AM904" s="112" t="s">
        <v>1000</v>
      </c>
    </row>
    <row r="905" spans="1:39" s="10" customFormat="1" ht="14.4" hidden="1" x14ac:dyDescent="0.2">
      <c r="A905" s="115" t="s">
        <v>40</v>
      </c>
      <c r="B905" s="109"/>
      <c r="C905" s="109"/>
      <c r="D905" s="109"/>
      <c r="E905" s="81"/>
      <c r="F905" s="109"/>
      <c r="G905" s="103"/>
      <c r="H905" s="103"/>
      <c r="AA905" s="103"/>
      <c r="AJ905" s="49"/>
      <c r="AM905" s="115" t="s">
        <v>607</v>
      </c>
    </row>
    <row r="906" spans="1:39" s="10" customFormat="1" ht="14.4" hidden="1" x14ac:dyDescent="0.2">
      <c r="A906" s="115" t="s">
        <v>361</v>
      </c>
      <c r="B906" s="109"/>
      <c r="C906" s="109"/>
      <c r="D906" s="109"/>
      <c r="E906" s="81"/>
      <c r="G906" s="103"/>
      <c r="H906" s="103"/>
      <c r="AA906" s="103"/>
      <c r="AJ906" s="49"/>
      <c r="AM906" s="115" t="s">
        <v>382</v>
      </c>
    </row>
    <row r="907" spans="1:39" s="10" customFormat="1" ht="14.4" hidden="1" x14ac:dyDescent="0.2">
      <c r="A907" s="115" t="s">
        <v>362</v>
      </c>
      <c r="B907" s="109"/>
      <c r="C907" s="109"/>
      <c r="D907" s="109"/>
      <c r="E907" s="81"/>
      <c r="G907" s="103"/>
      <c r="H907" s="103"/>
      <c r="AA907" s="103"/>
      <c r="AJ907" s="49"/>
      <c r="AM907" s="115" t="s">
        <v>165</v>
      </c>
    </row>
    <row r="908" spans="1:39" s="10" customFormat="1" ht="14.4" hidden="1" x14ac:dyDescent="0.2">
      <c r="A908" s="115" t="s">
        <v>363</v>
      </c>
      <c r="B908" s="109"/>
      <c r="C908" s="109"/>
      <c r="D908" s="109"/>
      <c r="E908" s="81"/>
      <c r="G908" s="103"/>
      <c r="H908" s="103"/>
      <c r="AA908" s="103"/>
      <c r="AJ908" s="49"/>
      <c r="AM908" s="115" t="s">
        <v>383</v>
      </c>
    </row>
    <row r="909" spans="1:39" s="10" customFormat="1" ht="14.4" hidden="1" x14ac:dyDescent="0.2">
      <c r="A909" s="115" t="s">
        <v>364</v>
      </c>
      <c r="B909" s="109"/>
      <c r="C909" s="109"/>
      <c r="D909" s="109"/>
      <c r="E909" s="81"/>
      <c r="G909" s="103"/>
      <c r="H909" s="103"/>
      <c r="AA909" s="103"/>
      <c r="AJ909" s="49"/>
      <c r="AM909" s="115" t="s">
        <v>384</v>
      </c>
    </row>
    <row r="910" spans="1:39" s="10" customFormat="1" ht="14.4" hidden="1" x14ac:dyDescent="0.2">
      <c r="A910" s="115" t="s">
        <v>365</v>
      </c>
      <c r="B910" s="109"/>
      <c r="C910" s="109"/>
      <c r="D910" s="109"/>
      <c r="E910" s="81"/>
      <c r="G910" s="103"/>
      <c r="H910" s="103"/>
      <c r="AA910" s="103"/>
      <c r="AJ910" s="49"/>
      <c r="AM910" s="115" t="s">
        <v>385</v>
      </c>
    </row>
    <row r="911" spans="1:39" s="10" customFormat="1" ht="14.4" hidden="1" x14ac:dyDescent="0.2">
      <c r="A911" s="115" t="s">
        <v>555</v>
      </c>
      <c r="B911" s="109"/>
      <c r="C911" s="109"/>
      <c r="D911" s="109"/>
      <c r="E911" s="81"/>
      <c r="G911" s="105"/>
      <c r="H911" s="103"/>
      <c r="AA911" s="105"/>
      <c r="AJ911" s="49"/>
      <c r="AM911" s="115" t="s">
        <v>118</v>
      </c>
    </row>
    <row r="912" spans="1:39" s="10" customFormat="1" ht="14.4" hidden="1" x14ac:dyDescent="0.2">
      <c r="A912" s="115" t="s">
        <v>366</v>
      </c>
      <c r="B912" s="109"/>
      <c r="C912" s="109"/>
      <c r="D912" s="109"/>
      <c r="E912" s="81"/>
      <c r="G912" s="105"/>
      <c r="H912" s="103"/>
      <c r="AA912" s="105"/>
      <c r="AJ912" s="49"/>
      <c r="AM912" s="112" t="s">
        <v>966</v>
      </c>
    </row>
    <row r="913" spans="1:39" s="10" customFormat="1" ht="14.4" hidden="1" x14ac:dyDescent="0.2">
      <c r="A913" s="115" t="s">
        <v>571</v>
      </c>
      <c r="B913" s="109"/>
      <c r="C913" s="109"/>
      <c r="D913" s="109"/>
      <c r="E913" s="81"/>
      <c r="G913" s="103"/>
      <c r="H913" s="103"/>
      <c r="AA913" s="103"/>
      <c r="AJ913" s="49"/>
      <c r="AM913" s="115" t="s">
        <v>387</v>
      </c>
    </row>
    <row r="914" spans="1:39" s="10" customFormat="1" ht="14.4" hidden="1" x14ac:dyDescent="0.2">
      <c r="A914" s="115" t="s">
        <v>367</v>
      </c>
      <c r="B914" s="109"/>
      <c r="C914" s="109"/>
      <c r="D914" s="109"/>
      <c r="E914" s="81"/>
      <c r="G914" s="103"/>
      <c r="H914" s="103"/>
      <c r="AA914" s="103"/>
      <c r="AJ914" s="49"/>
      <c r="AM914" s="115" t="s">
        <v>388</v>
      </c>
    </row>
    <row r="915" spans="1:39" s="10" customFormat="1" ht="14.4" hidden="1" x14ac:dyDescent="0.2">
      <c r="A915" s="115" t="s">
        <v>572</v>
      </c>
      <c r="B915" s="109"/>
      <c r="C915" s="109"/>
      <c r="D915" s="109"/>
      <c r="E915" s="81"/>
      <c r="G915" s="103"/>
      <c r="H915" s="103"/>
      <c r="AA915" s="103"/>
      <c r="AJ915" s="49"/>
      <c r="AM915" s="115" t="s">
        <v>389</v>
      </c>
    </row>
    <row r="916" spans="1:39" s="10" customFormat="1" ht="14.4" hidden="1" x14ac:dyDescent="0.2">
      <c r="A916" s="115" t="s">
        <v>368</v>
      </c>
      <c r="B916" s="109"/>
      <c r="C916" s="109"/>
      <c r="D916" s="109"/>
      <c r="E916" s="81"/>
      <c r="G916" s="103"/>
      <c r="H916" s="103"/>
      <c r="AA916" s="103"/>
      <c r="AJ916" s="49"/>
      <c r="AM916" s="115" t="s">
        <v>390</v>
      </c>
    </row>
    <row r="917" spans="1:39" s="10" customFormat="1" ht="14.4" hidden="1" x14ac:dyDescent="0.2">
      <c r="A917" s="115" t="s">
        <v>573</v>
      </c>
      <c r="B917" s="109"/>
      <c r="C917" s="109"/>
      <c r="D917" s="109"/>
      <c r="E917" s="81"/>
      <c r="G917" s="103"/>
      <c r="H917" s="103"/>
      <c r="AA917" s="103"/>
      <c r="AJ917" s="49"/>
      <c r="AM917" s="115" t="s">
        <v>391</v>
      </c>
    </row>
    <row r="918" spans="1:39" s="10" customFormat="1" ht="14.4" hidden="1" x14ac:dyDescent="0.2">
      <c r="A918" s="115" t="s">
        <v>369</v>
      </c>
      <c r="B918" s="109"/>
      <c r="C918" s="109"/>
      <c r="D918" s="109"/>
      <c r="E918" s="81"/>
      <c r="G918" s="103"/>
      <c r="H918" s="103"/>
      <c r="AA918" s="103"/>
      <c r="AJ918" s="49"/>
      <c r="AM918" s="115" t="s">
        <v>1022</v>
      </c>
    </row>
    <row r="919" spans="1:39" s="10" customFormat="1" ht="14.4" hidden="1" x14ac:dyDescent="0.2">
      <c r="A919" s="115" t="s">
        <v>574</v>
      </c>
      <c r="B919" s="109"/>
      <c r="C919" s="109"/>
      <c r="D919" s="109"/>
      <c r="E919" s="81"/>
      <c r="G919" s="103"/>
      <c r="H919" s="103"/>
      <c r="AA919" s="103"/>
      <c r="AJ919" s="49"/>
      <c r="AM919" s="115" t="s">
        <v>393</v>
      </c>
    </row>
    <row r="920" spans="1:39" s="10" customFormat="1" ht="14.4" hidden="1" x14ac:dyDescent="0.2">
      <c r="A920" s="115" t="s">
        <v>370</v>
      </c>
      <c r="B920" s="109"/>
      <c r="C920" s="109"/>
      <c r="D920" s="109"/>
      <c r="E920" s="81"/>
      <c r="G920" s="103"/>
      <c r="H920" s="103"/>
      <c r="AA920" s="103"/>
      <c r="AJ920" s="49"/>
      <c r="AM920" s="115" t="s">
        <v>394</v>
      </c>
    </row>
    <row r="921" spans="1:39" s="10" customFormat="1" ht="14.4" hidden="1" x14ac:dyDescent="0.2">
      <c r="A921" s="115" t="s">
        <v>371</v>
      </c>
      <c r="B921" s="109"/>
      <c r="C921" s="109"/>
      <c r="D921" s="109"/>
      <c r="E921" s="81"/>
      <c r="G921" s="103"/>
      <c r="H921" s="103"/>
      <c r="AA921" s="103"/>
      <c r="AJ921" s="49"/>
      <c r="AM921" s="115" t="s">
        <v>395</v>
      </c>
    </row>
    <row r="922" spans="1:39" s="10" customFormat="1" ht="14.4" hidden="1" x14ac:dyDescent="0.2">
      <c r="A922" s="115" t="s">
        <v>372</v>
      </c>
      <c r="B922" s="109"/>
      <c r="C922" s="109"/>
      <c r="D922" s="109"/>
      <c r="E922" s="81"/>
      <c r="G922" s="103"/>
      <c r="H922" s="103"/>
      <c r="AA922" s="103"/>
      <c r="AJ922" s="49"/>
      <c r="AM922" s="115" t="s">
        <v>556</v>
      </c>
    </row>
    <row r="923" spans="1:39" s="10" customFormat="1" ht="14.4" hidden="1" x14ac:dyDescent="0.2">
      <c r="A923" s="115" t="s">
        <v>373</v>
      </c>
      <c r="B923" s="109"/>
      <c r="C923" s="109"/>
      <c r="D923" s="109"/>
      <c r="E923" s="81"/>
      <c r="G923" s="103"/>
      <c r="H923" s="103"/>
      <c r="AA923" s="103"/>
      <c r="AJ923" s="49"/>
      <c r="AM923" s="115" t="s">
        <v>557</v>
      </c>
    </row>
    <row r="924" spans="1:39" s="10" customFormat="1" ht="14.4" hidden="1" x14ac:dyDescent="0.2">
      <c r="A924" s="115" t="s">
        <v>374</v>
      </c>
      <c r="B924" s="109"/>
      <c r="C924" s="109"/>
      <c r="D924" s="109"/>
      <c r="E924" s="81"/>
      <c r="G924" s="103"/>
      <c r="H924" s="103"/>
      <c r="AA924" s="103"/>
      <c r="AJ924" s="49"/>
      <c r="AM924" s="115" t="s">
        <v>558</v>
      </c>
    </row>
    <row r="925" spans="1:39" s="10" customFormat="1" ht="14.4" hidden="1" x14ac:dyDescent="0.2">
      <c r="A925" s="115" t="s">
        <v>375</v>
      </c>
      <c r="B925" s="109"/>
      <c r="C925" s="109"/>
      <c r="D925" s="109"/>
      <c r="E925" s="81"/>
      <c r="G925" s="103"/>
      <c r="H925" s="103"/>
      <c r="AA925" s="103"/>
      <c r="AJ925" s="49"/>
      <c r="AM925" s="115" t="s">
        <v>609</v>
      </c>
    </row>
    <row r="926" spans="1:39" s="10" customFormat="1" ht="14.4" hidden="1" x14ac:dyDescent="0.2">
      <c r="A926" s="115" t="s">
        <v>376</v>
      </c>
      <c r="B926" s="109"/>
      <c r="C926" s="109"/>
      <c r="D926" s="109"/>
      <c r="E926" s="81"/>
      <c r="G926" s="103"/>
      <c r="H926" s="103"/>
      <c r="AA926" s="103"/>
      <c r="AJ926" s="49"/>
      <c r="AM926" s="115" t="s">
        <v>396</v>
      </c>
    </row>
    <row r="927" spans="1:39" s="10" customFormat="1" ht="14.4" hidden="1" x14ac:dyDescent="0.2">
      <c r="A927" s="115" t="s">
        <v>1026</v>
      </c>
      <c r="B927" s="109"/>
      <c r="C927" s="109"/>
      <c r="D927" s="109"/>
      <c r="E927" s="81"/>
      <c r="G927" s="103"/>
      <c r="H927" s="103"/>
      <c r="AA927" s="103"/>
      <c r="AJ927" s="49"/>
      <c r="AM927" s="115" t="s">
        <v>397</v>
      </c>
    </row>
    <row r="928" spans="1:39" s="10" customFormat="1" ht="14.4" hidden="1" x14ac:dyDescent="0.2">
      <c r="A928" s="115" t="s">
        <v>377</v>
      </c>
      <c r="B928" s="109"/>
      <c r="C928" s="109"/>
      <c r="D928" s="109"/>
      <c r="E928" s="81"/>
      <c r="G928" s="103"/>
      <c r="H928" s="103"/>
      <c r="AA928" s="103"/>
      <c r="AJ928" s="49"/>
      <c r="AM928" s="115" t="s">
        <v>398</v>
      </c>
    </row>
    <row r="929" spans="1:39" s="10" customFormat="1" ht="14.4" hidden="1" x14ac:dyDescent="0.2">
      <c r="A929" s="115" t="s">
        <v>550</v>
      </c>
      <c r="B929" s="109"/>
      <c r="C929" s="109"/>
      <c r="D929" s="109"/>
      <c r="E929" s="81"/>
      <c r="G929" s="103"/>
      <c r="H929" s="103"/>
      <c r="AA929" s="103"/>
      <c r="AJ929" s="49"/>
      <c r="AM929" s="115" t="s">
        <v>399</v>
      </c>
    </row>
    <row r="930" spans="1:39" s="10" customFormat="1" ht="14.4" hidden="1" x14ac:dyDescent="0.2">
      <c r="A930" s="115" t="s">
        <v>378</v>
      </c>
      <c r="B930" s="109"/>
      <c r="C930" s="109"/>
      <c r="D930" s="109"/>
      <c r="E930" s="81"/>
      <c r="G930" s="103"/>
      <c r="H930" s="103"/>
      <c r="AA930" s="103"/>
      <c r="AJ930" s="49"/>
      <c r="AM930" s="115" t="s">
        <v>400</v>
      </c>
    </row>
    <row r="931" spans="1:39" s="10" customFormat="1" ht="14.4" hidden="1" x14ac:dyDescent="0.2">
      <c r="A931" s="115" t="s">
        <v>379</v>
      </c>
      <c r="B931" s="109"/>
      <c r="C931" s="109"/>
      <c r="D931" s="109"/>
      <c r="E931" s="81"/>
      <c r="G931" s="103"/>
      <c r="H931" s="103"/>
      <c r="AA931" s="103"/>
      <c r="AJ931" s="49"/>
      <c r="AM931" s="115" t="s">
        <v>401</v>
      </c>
    </row>
    <row r="932" spans="1:39" s="10" customFormat="1" ht="14.4" hidden="1" x14ac:dyDescent="0.2">
      <c r="A932" s="115" t="s">
        <v>380</v>
      </c>
      <c r="B932" s="109"/>
      <c r="C932" s="109"/>
      <c r="D932" s="109"/>
      <c r="E932" s="81"/>
      <c r="G932" s="103"/>
      <c r="H932" s="103"/>
      <c r="AA932" s="103"/>
      <c r="AJ932" s="49"/>
      <c r="AM932" s="115" t="s">
        <v>402</v>
      </c>
    </row>
    <row r="933" spans="1:39" s="10" customFormat="1" ht="14.4" hidden="1" x14ac:dyDescent="0.2">
      <c r="A933" s="115" t="s">
        <v>381</v>
      </c>
      <c r="B933" s="109"/>
      <c r="C933" s="109"/>
      <c r="D933" s="109"/>
      <c r="E933" s="81"/>
      <c r="G933" s="105"/>
      <c r="H933" s="103"/>
      <c r="AA933" s="105"/>
      <c r="AJ933" s="49"/>
      <c r="AM933" s="115" t="s">
        <v>403</v>
      </c>
    </row>
    <row r="934" spans="1:39" s="10" customFormat="1" ht="14.4" hidden="1" x14ac:dyDescent="0.2">
      <c r="A934" s="112" t="s">
        <v>1000</v>
      </c>
      <c r="B934" s="109"/>
      <c r="C934" s="109"/>
      <c r="D934" s="109"/>
      <c r="E934" s="81"/>
      <c r="G934" s="103"/>
      <c r="H934" s="103"/>
      <c r="AA934" s="103"/>
      <c r="AJ934" s="49"/>
      <c r="AM934" s="115" t="s">
        <v>160</v>
      </c>
    </row>
    <row r="935" spans="1:39" s="10" customFormat="1" ht="14.4" hidden="1" x14ac:dyDescent="0.2">
      <c r="A935" s="115" t="s">
        <v>607</v>
      </c>
      <c r="B935" s="109"/>
      <c r="C935" s="109"/>
      <c r="D935" s="109"/>
      <c r="E935" s="81"/>
      <c r="G935" s="103"/>
      <c r="H935" s="103"/>
      <c r="AA935" s="103"/>
      <c r="AJ935" s="49"/>
      <c r="AM935" s="115" t="s">
        <v>161</v>
      </c>
    </row>
    <row r="936" spans="1:39" s="10" customFormat="1" ht="14.4" hidden="1" x14ac:dyDescent="0.2">
      <c r="A936" s="115" t="s">
        <v>608</v>
      </c>
      <c r="B936" s="109"/>
      <c r="C936" s="109"/>
      <c r="D936" s="109"/>
      <c r="E936" s="79"/>
      <c r="G936" s="103"/>
      <c r="H936" s="103"/>
      <c r="AA936" s="103"/>
      <c r="AJ936" s="49"/>
      <c r="AM936" s="115" t="s">
        <v>162</v>
      </c>
    </row>
    <row r="937" spans="1:39" s="10" customFormat="1" ht="14.4" hidden="1" x14ac:dyDescent="0.2">
      <c r="A937" s="115" t="s">
        <v>382</v>
      </c>
      <c r="B937" s="109"/>
      <c r="C937" s="109"/>
      <c r="D937" s="109"/>
      <c r="E937" s="81"/>
      <c r="G937" s="103"/>
      <c r="H937" s="103"/>
      <c r="AA937" s="103"/>
      <c r="AJ937" s="49"/>
      <c r="AM937" s="115" t="s">
        <v>163</v>
      </c>
    </row>
    <row r="938" spans="1:39" s="10" customFormat="1" ht="14.4" hidden="1" x14ac:dyDescent="0.2">
      <c r="A938" s="115" t="s">
        <v>165</v>
      </c>
      <c r="B938" s="109"/>
      <c r="C938" s="109"/>
      <c r="D938" s="109"/>
      <c r="E938" s="81"/>
      <c r="G938" s="103"/>
      <c r="H938" s="103"/>
      <c r="AA938" s="103"/>
      <c r="AJ938" s="49"/>
      <c r="AM938" s="115" t="s">
        <v>47</v>
      </c>
    </row>
    <row r="939" spans="1:39" s="10" customFormat="1" ht="14.4" hidden="1" x14ac:dyDescent="0.2">
      <c r="A939" s="115" t="s">
        <v>383</v>
      </c>
      <c r="B939" s="109"/>
      <c r="C939" s="109"/>
      <c r="D939" s="109"/>
      <c r="E939" s="81"/>
      <c r="G939" s="103"/>
      <c r="H939" s="103"/>
      <c r="AA939" s="103"/>
      <c r="AJ939" s="49"/>
      <c r="AM939" s="115" t="s">
        <v>610</v>
      </c>
    </row>
    <row r="940" spans="1:39" s="10" customFormat="1" ht="14.4" hidden="1" x14ac:dyDescent="0.2">
      <c r="A940" s="115" t="s">
        <v>384</v>
      </c>
      <c r="B940" s="109"/>
      <c r="C940" s="109"/>
      <c r="D940" s="109"/>
      <c r="E940" s="81"/>
      <c r="G940" s="103"/>
      <c r="H940" s="103"/>
      <c r="AA940" s="103"/>
      <c r="AJ940" s="49"/>
      <c r="AM940" s="115" t="s">
        <v>1027</v>
      </c>
    </row>
    <row r="941" spans="1:39" s="10" customFormat="1" ht="14.4" hidden="1" x14ac:dyDescent="0.2">
      <c r="A941" s="115" t="s">
        <v>385</v>
      </c>
      <c r="B941" s="109"/>
      <c r="C941" s="109"/>
      <c r="D941" s="109"/>
      <c r="E941" s="81"/>
      <c r="G941" s="103"/>
      <c r="H941" s="103"/>
      <c r="AA941" s="103"/>
      <c r="AJ941" s="49"/>
      <c r="AM941" s="115" t="s">
        <v>611</v>
      </c>
    </row>
    <row r="942" spans="1:39" s="10" customFormat="1" ht="14.4" hidden="1" x14ac:dyDescent="0.2">
      <c r="A942" s="115" t="s">
        <v>118</v>
      </c>
      <c r="B942" s="109"/>
      <c r="C942" s="109"/>
      <c r="D942" s="109"/>
      <c r="E942" s="81"/>
      <c r="G942" s="103"/>
      <c r="H942" s="103"/>
      <c r="AA942" s="103"/>
      <c r="AJ942" s="49"/>
      <c r="AM942" s="115" t="s">
        <v>1028</v>
      </c>
    </row>
    <row r="943" spans="1:39" s="10" customFormat="1" ht="14.4" hidden="1" x14ac:dyDescent="0.2">
      <c r="A943" s="115" t="s">
        <v>386</v>
      </c>
      <c r="B943" s="109"/>
      <c r="C943" s="109"/>
      <c r="D943" s="109"/>
      <c r="E943" s="81"/>
      <c r="G943" s="103"/>
      <c r="H943" s="103"/>
      <c r="AA943" s="103"/>
      <c r="AJ943" s="49"/>
      <c r="AM943" s="115" t="s">
        <v>612</v>
      </c>
    </row>
    <row r="944" spans="1:39" s="10" customFormat="1" ht="14.4" hidden="1" x14ac:dyDescent="0.2">
      <c r="A944" s="112" t="s">
        <v>966</v>
      </c>
      <c r="B944" s="109"/>
      <c r="C944" s="109"/>
      <c r="D944" s="109"/>
      <c r="E944" s="81"/>
      <c r="G944" s="103"/>
      <c r="H944" s="103"/>
      <c r="AA944" s="103"/>
      <c r="AJ944" s="49"/>
      <c r="AM944" s="115" t="s">
        <v>404</v>
      </c>
    </row>
    <row r="945" spans="1:39" s="10" customFormat="1" ht="14.4" hidden="1" x14ac:dyDescent="0.2">
      <c r="A945" s="115" t="s">
        <v>387</v>
      </c>
      <c r="B945" s="109"/>
      <c r="C945" s="109"/>
      <c r="D945" s="109"/>
      <c r="E945" s="81"/>
      <c r="G945" s="103"/>
      <c r="H945" s="103"/>
      <c r="AA945" s="103"/>
      <c r="AJ945" s="49"/>
      <c r="AM945" s="115" t="s">
        <v>405</v>
      </c>
    </row>
    <row r="946" spans="1:39" s="10" customFormat="1" ht="14.4" hidden="1" x14ac:dyDescent="0.2">
      <c r="A946" s="115" t="s">
        <v>388</v>
      </c>
      <c r="B946" s="109"/>
      <c r="C946" s="109"/>
      <c r="D946" s="109"/>
      <c r="E946" s="81"/>
      <c r="G946" s="103"/>
      <c r="H946" s="103"/>
      <c r="AA946" s="103"/>
      <c r="AJ946" s="49"/>
      <c r="AM946" s="115" t="s">
        <v>406</v>
      </c>
    </row>
    <row r="947" spans="1:39" s="10" customFormat="1" ht="14.4" hidden="1" x14ac:dyDescent="0.2">
      <c r="A947" s="115" t="s">
        <v>389</v>
      </c>
      <c r="B947" s="109"/>
      <c r="C947" s="109"/>
      <c r="D947" s="109"/>
      <c r="E947" s="81"/>
      <c r="G947" s="105"/>
      <c r="H947" s="103"/>
      <c r="AA947" s="105"/>
      <c r="AJ947" s="49"/>
      <c r="AM947" s="115" t="s">
        <v>613</v>
      </c>
    </row>
    <row r="948" spans="1:39" s="10" customFormat="1" ht="14.4" hidden="1" x14ac:dyDescent="0.2">
      <c r="A948" s="115" t="s">
        <v>390</v>
      </c>
      <c r="B948" s="109"/>
      <c r="C948" s="109"/>
      <c r="D948" s="109"/>
      <c r="E948" s="81"/>
      <c r="G948" s="105"/>
      <c r="H948" s="103"/>
      <c r="AA948" s="105"/>
      <c r="AJ948" s="49"/>
      <c r="AM948" s="115" t="s">
        <v>614</v>
      </c>
    </row>
    <row r="949" spans="1:39" s="10" customFormat="1" ht="14.4" hidden="1" x14ac:dyDescent="0.2">
      <c r="A949" s="115" t="s">
        <v>391</v>
      </c>
      <c r="B949" s="109"/>
      <c r="C949" s="109"/>
      <c r="D949" s="109"/>
      <c r="E949" s="81"/>
      <c r="G949" s="105"/>
      <c r="H949" s="103"/>
      <c r="AA949" s="105"/>
      <c r="AJ949" s="49"/>
      <c r="AM949" s="115" t="s">
        <v>615</v>
      </c>
    </row>
    <row r="950" spans="1:39" s="10" customFormat="1" ht="14.4" hidden="1" x14ac:dyDescent="0.2">
      <c r="A950" s="115" t="s">
        <v>1022</v>
      </c>
      <c r="B950" s="109"/>
      <c r="C950" s="109"/>
      <c r="D950" s="109"/>
      <c r="E950" s="81"/>
      <c r="G950" s="103"/>
      <c r="H950" s="103"/>
      <c r="AA950" s="103"/>
      <c r="AJ950" s="49"/>
      <c r="AM950" s="115" t="s">
        <v>407</v>
      </c>
    </row>
    <row r="951" spans="1:39" s="10" customFormat="1" ht="14.4" hidden="1" x14ac:dyDescent="0.2">
      <c r="A951" s="115" t="s">
        <v>393</v>
      </c>
      <c r="B951" s="109"/>
      <c r="C951" s="109"/>
      <c r="D951" s="109"/>
      <c r="E951" s="81"/>
      <c r="G951" s="103"/>
      <c r="H951" s="103"/>
      <c r="AA951" s="103"/>
      <c r="AJ951" s="49"/>
      <c r="AM951" s="115" t="s">
        <v>408</v>
      </c>
    </row>
    <row r="952" spans="1:39" s="10" customFormat="1" ht="14.4" hidden="1" x14ac:dyDescent="0.2">
      <c r="A952" s="115" t="s">
        <v>394</v>
      </c>
      <c r="B952" s="109"/>
      <c r="C952" s="109"/>
      <c r="D952" s="109"/>
      <c r="E952" s="81"/>
      <c r="G952" s="103"/>
      <c r="H952" s="103"/>
      <c r="AA952" s="103"/>
      <c r="AJ952" s="49"/>
      <c r="AM952" s="115" t="s">
        <v>575</v>
      </c>
    </row>
    <row r="953" spans="1:39" s="10" customFormat="1" ht="14.4" hidden="1" x14ac:dyDescent="0.2">
      <c r="A953" s="115" t="s">
        <v>395</v>
      </c>
      <c r="B953" s="109"/>
      <c r="C953" s="109"/>
      <c r="D953" s="109"/>
      <c r="E953" s="81"/>
      <c r="G953" s="105"/>
      <c r="H953" s="103"/>
      <c r="AA953" s="105"/>
      <c r="AJ953" s="49"/>
      <c r="AM953" s="115" t="s">
        <v>409</v>
      </c>
    </row>
    <row r="954" spans="1:39" s="10" customFormat="1" ht="14.4" hidden="1" x14ac:dyDescent="0.2">
      <c r="A954" s="115" t="s">
        <v>556</v>
      </c>
      <c r="B954" s="109"/>
      <c r="C954" s="109"/>
      <c r="D954" s="109"/>
      <c r="E954" s="81"/>
      <c r="G954" s="105"/>
      <c r="H954" s="103"/>
      <c r="AA954" s="105"/>
      <c r="AJ954" s="49"/>
      <c r="AM954" s="115" t="s">
        <v>412</v>
      </c>
    </row>
    <row r="955" spans="1:39" s="10" customFormat="1" ht="14.4" hidden="1" x14ac:dyDescent="0.2">
      <c r="A955" s="115" t="s">
        <v>557</v>
      </c>
      <c r="B955" s="109"/>
      <c r="C955" s="109"/>
      <c r="D955" s="109"/>
      <c r="E955" s="81"/>
      <c r="G955" s="105"/>
      <c r="H955" s="103"/>
      <c r="AA955" s="105"/>
      <c r="AJ955" s="49"/>
      <c r="AM955" s="115" t="s">
        <v>559</v>
      </c>
    </row>
    <row r="956" spans="1:39" s="10" customFormat="1" ht="14.4" hidden="1" x14ac:dyDescent="0.2">
      <c r="A956" s="115" t="s">
        <v>558</v>
      </c>
      <c r="B956" s="109"/>
      <c r="C956" s="109"/>
      <c r="D956" s="109"/>
      <c r="E956" s="81"/>
      <c r="G956" s="103"/>
      <c r="H956" s="103"/>
      <c r="AA956" s="103"/>
      <c r="AJ956" s="49"/>
      <c r="AM956" s="115" t="s">
        <v>413</v>
      </c>
    </row>
    <row r="957" spans="1:39" s="10" customFormat="1" ht="14.4" hidden="1" x14ac:dyDescent="0.2">
      <c r="A957" s="115" t="s">
        <v>609</v>
      </c>
      <c r="B957" s="109"/>
      <c r="C957" s="109"/>
      <c r="D957" s="109"/>
      <c r="E957" s="81"/>
      <c r="G957" s="103"/>
      <c r="H957" s="103"/>
      <c r="AA957" s="103"/>
      <c r="AJ957" s="49"/>
      <c r="AM957" s="115" t="s">
        <v>414</v>
      </c>
    </row>
    <row r="958" spans="1:39" s="10" customFormat="1" ht="14.4" hidden="1" x14ac:dyDescent="0.2">
      <c r="A958" s="115" t="s">
        <v>396</v>
      </c>
      <c r="B958" s="109"/>
      <c r="C958" s="109"/>
      <c r="D958" s="109"/>
      <c r="E958" s="81"/>
      <c r="G958" s="103"/>
      <c r="H958" s="103"/>
      <c r="AA958" s="103"/>
      <c r="AJ958" s="49"/>
      <c r="AM958" s="115" t="s">
        <v>416</v>
      </c>
    </row>
    <row r="959" spans="1:39" s="10" customFormat="1" ht="14.4" hidden="1" x14ac:dyDescent="0.2">
      <c r="A959" s="115" t="s">
        <v>397</v>
      </c>
      <c r="B959" s="109"/>
      <c r="C959" s="109"/>
      <c r="D959" s="109"/>
      <c r="E959" s="81"/>
      <c r="G959" s="103"/>
      <c r="H959" s="103"/>
      <c r="AA959" s="103"/>
      <c r="AJ959" s="49"/>
      <c r="AM959" s="115" t="s">
        <v>417</v>
      </c>
    </row>
    <row r="960" spans="1:39" s="10" customFormat="1" ht="14.4" hidden="1" x14ac:dyDescent="0.2">
      <c r="A960" s="115" t="s">
        <v>398</v>
      </c>
      <c r="B960" s="109"/>
      <c r="C960" s="109"/>
      <c r="D960" s="109"/>
      <c r="E960" s="81"/>
      <c r="G960" s="103"/>
      <c r="H960" s="103"/>
      <c r="AA960" s="103"/>
      <c r="AJ960" s="49"/>
      <c r="AM960" s="115" t="s">
        <v>560</v>
      </c>
    </row>
    <row r="961" spans="1:39" s="10" customFormat="1" ht="14.4" hidden="1" x14ac:dyDescent="0.2">
      <c r="A961" s="115" t="s">
        <v>399</v>
      </c>
      <c r="B961" s="109"/>
      <c r="C961" s="109"/>
      <c r="D961" s="109"/>
      <c r="E961" s="81"/>
      <c r="G961" s="103"/>
      <c r="H961" s="103"/>
      <c r="AA961" s="103"/>
      <c r="AJ961" s="49"/>
      <c r="AM961" s="115" t="s">
        <v>561</v>
      </c>
    </row>
    <row r="962" spans="1:39" s="10" customFormat="1" ht="14.4" hidden="1" x14ac:dyDescent="0.2">
      <c r="A962" s="115" t="s">
        <v>400</v>
      </c>
      <c r="B962" s="109"/>
      <c r="C962" s="109"/>
      <c r="D962" s="109"/>
      <c r="E962" s="79"/>
      <c r="G962" s="103"/>
      <c r="H962" s="103"/>
      <c r="AA962" s="103"/>
      <c r="AJ962" s="49"/>
      <c r="AM962" s="115" t="s">
        <v>562</v>
      </c>
    </row>
    <row r="963" spans="1:39" s="10" customFormat="1" ht="14.4" hidden="1" x14ac:dyDescent="0.2">
      <c r="A963" s="115" t="s">
        <v>401</v>
      </c>
      <c r="B963" s="109"/>
      <c r="C963" s="109"/>
      <c r="D963" s="109"/>
      <c r="E963" s="81"/>
      <c r="G963" s="103"/>
      <c r="H963" s="103"/>
      <c r="AA963" s="103"/>
      <c r="AJ963" s="49"/>
      <c r="AM963" s="115" t="s">
        <v>419</v>
      </c>
    </row>
    <row r="964" spans="1:39" s="10" customFormat="1" ht="14.4" hidden="1" x14ac:dyDescent="0.2">
      <c r="A964" s="115" t="s">
        <v>402</v>
      </c>
      <c r="B964" s="109"/>
      <c r="C964" s="109"/>
      <c r="D964" s="109"/>
      <c r="E964" s="81"/>
      <c r="G964" s="103"/>
      <c r="H964" s="103"/>
      <c r="AA964" s="103"/>
      <c r="AJ964" s="49"/>
      <c r="AM964" s="115" t="s">
        <v>420</v>
      </c>
    </row>
    <row r="965" spans="1:39" s="10" customFormat="1" ht="14.4" hidden="1" x14ac:dyDescent="0.2">
      <c r="A965" s="115" t="s">
        <v>403</v>
      </c>
      <c r="B965" s="109"/>
      <c r="C965" s="109"/>
      <c r="D965" s="109"/>
      <c r="E965" s="81"/>
      <c r="F965" s="109"/>
      <c r="G965" s="103"/>
      <c r="H965" s="103"/>
      <c r="AA965" s="103"/>
      <c r="AJ965" s="49"/>
      <c r="AM965" s="115" t="s">
        <v>421</v>
      </c>
    </row>
    <row r="966" spans="1:39" s="10" customFormat="1" ht="14.4" hidden="1" x14ac:dyDescent="0.2">
      <c r="A966" s="115" t="s">
        <v>160</v>
      </c>
      <c r="B966" s="109"/>
      <c r="C966" s="109"/>
      <c r="D966" s="109"/>
      <c r="E966" s="81"/>
      <c r="F966" s="109"/>
      <c r="G966" s="103"/>
      <c r="H966" s="103"/>
      <c r="AA966" s="103"/>
      <c r="AJ966" s="49"/>
      <c r="AM966" s="115" t="s">
        <v>422</v>
      </c>
    </row>
    <row r="967" spans="1:39" s="10" customFormat="1" ht="14.4" hidden="1" x14ac:dyDescent="0.2">
      <c r="A967" s="115" t="s">
        <v>161</v>
      </c>
      <c r="B967" s="109"/>
      <c r="C967" s="109"/>
      <c r="D967" s="109"/>
      <c r="E967" s="81"/>
      <c r="F967" s="109"/>
      <c r="G967" s="103"/>
      <c r="H967" s="103"/>
      <c r="AA967" s="103"/>
      <c r="AJ967" s="49"/>
      <c r="AM967" s="115" t="s">
        <v>423</v>
      </c>
    </row>
    <row r="968" spans="1:39" s="10" customFormat="1" ht="14.4" hidden="1" x14ac:dyDescent="0.2">
      <c r="A968" s="115" t="s">
        <v>162</v>
      </c>
      <c r="B968" s="109"/>
      <c r="C968" s="109"/>
      <c r="D968" s="109"/>
      <c r="E968" s="81"/>
      <c r="G968" s="103"/>
      <c r="H968" s="103"/>
      <c r="AA968" s="103"/>
      <c r="AJ968" s="49"/>
      <c r="AM968" s="115" t="s">
        <v>424</v>
      </c>
    </row>
    <row r="969" spans="1:39" s="10" customFormat="1" ht="14.4" hidden="1" x14ac:dyDescent="0.2">
      <c r="A969" s="115" t="s">
        <v>163</v>
      </c>
      <c r="B969" s="109"/>
      <c r="C969" s="109"/>
      <c r="D969" s="109"/>
      <c r="E969" s="81"/>
      <c r="G969" s="103"/>
      <c r="H969" s="103"/>
      <c r="AA969" s="103"/>
      <c r="AJ969" s="49"/>
      <c r="AM969" s="115" t="s">
        <v>426</v>
      </c>
    </row>
    <row r="970" spans="1:39" s="10" customFormat="1" ht="14.4" hidden="1" x14ac:dyDescent="0.2">
      <c r="A970" s="115" t="s">
        <v>967</v>
      </c>
      <c r="B970" s="109"/>
      <c r="C970" s="109"/>
      <c r="D970" s="109"/>
      <c r="E970" s="81"/>
      <c r="G970" s="103"/>
      <c r="H970" s="103"/>
      <c r="AA970" s="103"/>
      <c r="AJ970" s="49"/>
      <c r="AM970" s="112" t="s">
        <v>984</v>
      </c>
    </row>
    <row r="971" spans="1:39" s="10" customFormat="1" ht="14.4" hidden="1" x14ac:dyDescent="0.2">
      <c r="A971" s="115" t="s">
        <v>47</v>
      </c>
      <c r="B971" s="109"/>
      <c r="C971" s="109"/>
      <c r="D971" s="109"/>
      <c r="E971" s="81"/>
      <c r="G971" s="103"/>
      <c r="H971" s="103"/>
      <c r="AA971" s="103"/>
      <c r="AJ971" s="49"/>
      <c r="AM971" s="112" t="s">
        <v>985</v>
      </c>
    </row>
    <row r="972" spans="1:39" s="10" customFormat="1" ht="14.4" hidden="1" x14ac:dyDescent="0.2">
      <c r="A972" s="115" t="s">
        <v>610</v>
      </c>
      <c r="B972" s="109"/>
      <c r="C972" s="109"/>
      <c r="D972" s="109"/>
      <c r="E972" s="81"/>
      <c r="G972" s="103"/>
      <c r="H972" s="103"/>
      <c r="AA972" s="103"/>
      <c r="AJ972" s="49"/>
      <c r="AM972" s="112" t="s">
        <v>986</v>
      </c>
    </row>
    <row r="973" spans="1:39" s="10" customFormat="1" ht="14.4" hidden="1" x14ac:dyDescent="0.2">
      <c r="A973" s="115" t="s">
        <v>1027</v>
      </c>
      <c r="B973" s="109"/>
      <c r="C973" s="109"/>
      <c r="D973" s="109"/>
      <c r="E973" s="81"/>
      <c r="G973" s="103"/>
      <c r="H973" s="103"/>
      <c r="AA973" s="103"/>
      <c r="AJ973" s="49"/>
      <c r="AM973" s="115" t="s">
        <v>428</v>
      </c>
    </row>
    <row r="974" spans="1:39" s="10" customFormat="1" ht="14.4" hidden="1" x14ac:dyDescent="0.2">
      <c r="A974" s="115" t="s">
        <v>611</v>
      </c>
      <c r="B974" s="109"/>
      <c r="C974" s="109"/>
      <c r="D974" s="109"/>
      <c r="E974" s="81"/>
      <c r="G974" s="103"/>
      <c r="H974" s="103"/>
      <c r="AA974" s="103"/>
      <c r="AJ974" s="49"/>
      <c r="AM974" s="115" t="s">
        <v>429</v>
      </c>
    </row>
    <row r="975" spans="1:39" s="10" customFormat="1" ht="14.4" hidden="1" x14ac:dyDescent="0.2">
      <c r="A975" s="115" t="s">
        <v>1028</v>
      </c>
      <c r="B975" s="109"/>
      <c r="C975" s="109"/>
      <c r="D975" s="109"/>
      <c r="E975" s="81"/>
      <c r="G975" s="103"/>
      <c r="H975" s="103"/>
      <c r="AA975" s="103"/>
      <c r="AJ975" s="49"/>
      <c r="AM975" s="115" t="s">
        <v>430</v>
      </c>
    </row>
    <row r="976" spans="1:39" s="10" customFormat="1" ht="14.4" hidden="1" x14ac:dyDescent="0.2">
      <c r="A976" s="115" t="s">
        <v>612</v>
      </c>
      <c r="B976" s="109"/>
      <c r="C976" s="109"/>
      <c r="D976" s="109"/>
      <c r="E976" s="81"/>
      <c r="G976" s="103"/>
      <c r="H976" s="103"/>
      <c r="AA976" s="103"/>
      <c r="AJ976" s="49"/>
      <c r="AM976" s="115" t="s">
        <v>431</v>
      </c>
    </row>
    <row r="977" spans="1:39" s="10" customFormat="1" ht="14.4" hidden="1" x14ac:dyDescent="0.2">
      <c r="A977" s="115" t="s">
        <v>404</v>
      </c>
      <c r="B977" s="109"/>
      <c r="C977" s="109"/>
      <c r="D977" s="109"/>
      <c r="E977" s="81"/>
      <c r="G977" s="103"/>
      <c r="H977" s="103"/>
      <c r="AA977" s="103"/>
      <c r="AJ977" s="49"/>
      <c r="AM977" s="115" t="s">
        <v>432</v>
      </c>
    </row>
    <row r="978" spans="1:39" s="10" customFormat="1" ht="14.4" hidden="1" x14ac:dyDescent="0.2">
      <c r="A978" s="115" t="s">
        <v>405</v>
      </c>
      <c r="B978" s="109"/>
      <c r="C978" s="109"/>
      <c r="D978" s="109"/>
      <c r="E978" s="81"/>
      <c r="G978" s="103"/>
      <c r="H978" s="103"/>
      <c r="AA978" s="103"/>
      <c r="AJ978" s="49"/>
      <c r="AM978" s="115" t="s">
        <v>433</v>
      </c>
    </row>
    <row r="979" spans="1:39" s="10" customFormat="1" ht="14.4" hidden="1" x14ac:dyDescent="0.2">
      <c r="A979" s="115" t="s">
        <v>406</v>
      </c>
      <c r="B979" s="109"/>
      <c r="C979" s="109"/>
      <c r="D979" s="109"/>
      <c r="E979" s="81"/>
      <c r="F979" s="109"/>
      <c r="G979" s="103"/>
      <c r="H979" s="103"/>
      <c r="AA979" s="103"/>
      <c r="AJ979" s="49"/>
      <c r="AM979" s="115" t="s">
        <v>434</v>
      </c>
    </row>
    <row r="980" spans="1:39" s="10" customFormat="1" ht="14.4" hidden="1" x14ac:dyDescent="0.2">
      <c r="A980" s="115" t="s">
        <v>613</v>
      </c>
      <c r="B980" s="109"/>
      <c r="C980" s="109"/>
      <c r="D980" s="109"/>
      <c r="E980" s="81"/>
      <c r="F980" s="109"/>
      <c r="G980" s="103"/>
      <c r="H980" s="103"/>
      <c r="AA980" s="103"/>
      <c r="AJ980" s="49"/>
      <c r="AM980" s="115" t="s">
        <v>435</v>
      </c>
    </row>
    <row r="981" spans="1:39" s="10" customFormat="1" ht="14.4" hidden="1" x14ac:dyDescent="0.2">
      <c r="A981" s="115" t="s">
        <v>614</v>
      </c>
      <c r="B981" s="109"/>
      <c r="C981" s="109"/>
      <c r="D981" s="109"/>
      <c r="E981" s="81"/>
      <c r="F981" s="109"/>
      <c r="G981" s="103"/>
      <c r="H981" s="103"/>
      <c r="AA981" s="103"/>
      <c r="AJ981" s="49"/>
      <c r="AM981" s="115" t="s">
        <v>436</v>
      </c>
    </row>
    <row r="982" spans="1:39" s="10" customFormat="1" ht="14.4" hidden="1" x14ac:dyDescent="0.2">
      <c r="A982" s="115" t="s">
        <v>615</v>
      </c>
      <c r="B982" s="109"/>
      <c r="C982" s="109"/>
      <c r="D982" s="109"/>
      <c r="E982" s="81"/>
      <c r="G982" s="103"/>
      <c r="H982" s="103"/>
      <c r="AA982" s="103"/>
      <c r="AJ982" s="49"/>
      <c r="AM982" s="115" t="s">
        <v>437</v>
      </c>
    </row>
    <row r="983" spans="1:39" s="10" customFormat="1" ht="14.4" hidden="1" x14ac:dyDescent="0.2">
      <c r="A983" s="115" t="s">
        <v>407</v>
      </c>
      <c r="B983" s="109"/>
      <c r="C983" s="109"/>
      <c r="D983" s="109"/>
      <c r="E983" s="81"/>
      <c r="G983" s="103"/>
      <c r="H983" s="103"/>
      <c r="AA983" s="103"/>
      <c r="AJ983" s="49"/>
      <c r="AM983" s="115" t="s">
        <v>438</v>
      </c>
    </row>
    <row r="984" spans="1:39" s="10" customFormat="1" ht="14.4" hidden="1" x14ac:dyDescent="0.2">
      <c r="A984" s="115" t="s">
        <v>408</v>
      </c>
      <c r="B984" s="109"/>
      <c r="C984" s="109"/>
      <c r="D984" s="109"/>
      <c r="E984" s="81"/>
      <c r="G984" s="103"/>
      <c r="H984" s="103"/>
      <c r="AA984" s="103"/>
      <c r="AJ984" s="49"/>
      <c r="AM984" s="115" t="s">
        <v>439</v>
      </c>
    </row>
    <row r="985" spans="1:39" s="10" customFormat="1" ht="14.4" hidden="1" x14ac:dyDescent="0.2">
      <c r="A985" s="115" t="s">
        <v>575</v>
      </c>
      <c r="B985" s="109"/>
      <c r="C985" s="109"/>
      <c r="D985" s="109"/>
      <c r="E985" s="81"/>
      <c r="F985" s="109"/>
      <c r="G985" s="103"/>
      <c r="H985" s="103"/>
      <c r="AA985" s="103"/>
      <c r="AJ985" s="49"/>
      <c r="AM985" s="115" t="s">
        <v>440</v>
      </c>
    </row>
    <row r="986" spans="1:39" s="10" customFormat="1" ht="14.4" hidden="1" x14ac:dyDescent="0.2">
      <c r="A986" s="115" t="s">
        <v>409</v>
      </c>
      <c r="B986" s="109"/>
      <c r="C986" s="109"/>
      <c r="D986" s="109"/>
      <c r="E986" s="81"/>
      <c r="F986" s="109"/>
      <c r="G986" s="103"/>
      <c r="H986" s="103"/>
      <c r="AA986" s="103"/>
      <c r="AJ986" s="49"/>
      <c r="AM986" s="115" t="s">
        <v>551</v>
      </c>
    </row>
    <row r="987" spans="1:39" s="10" customFormat="1" ht="14.4" hidden="1" x14ac:dyDescent="0.2">
      <c r="A987" s="115" t="s">
        <v>411</v>
      </c>
      <c r="B987" s="109"/>
      <c r="C987" s="109"/>
      <c r="D987" s="109"/>
      <c r="E987" s="81"/>
      <c r="F987" s="109"/>
      <c r="G987" s="103"/>
      <c r="H987" s="103"/>
      <c r="AA987" s="103"/>
      <c r="AJ987" s="49"/>
      <c r="AM987" s="115" t="s">
        <v>441</v>
      </c>
    </row>
    <row r="988" spans="1:39" s="10" customFormat="1" ht="14.4" hidden="1" x14ac:dyDescent="0.2">
      <c r="A988" s="115" t="s">
        <v>412</v>
      </c>
      <c r="B988" s="109"/>
      <c r="C988" s="109"/>
      <c r="D988" s="109"/>
      <c r="E988" s="81"/>
      <c r="F988" s="109"/>
      <c r="G988" s="103"/>
      <c r="H988" s="103"/>
      <c r="AA988" s="103"/>
      <c r="AJ988" s="49"/>
      <c r="AM988" s="115" t="s">
        <v>442</v>
      </c>
    </row>
    <row r="989" spans="1:39" s="10" customFormat="1" ht="14.4" hidden="1" x14ac:dyDescent="0.2">
      <c r="A989" s="115" t="s">
        <v>559</v>
      </c>
      <c r="B989" s="109"/>
      <c r="C989" s="109"/>
      <c r="D989" s="109"/>
      <c r="E989" s="81"/>
      <c r="G989" s="103"/>
      <c r="H989" s="103"/>
      <c r="AA989" s="103"/>
      <c r="AJ989" s="49"/>
      <c r="AM989" s="115" t="s">
        <v>1023</v>
      </c>
    </row>
    <row r="990" spans="1:39" s="10" customFormat="1" ht="14.4" hidden="1" x14ac:dyDescent="0.2">
      <c r="A990" s="115" t="s">
        <v>413</v>
      </c>
      <c r="B990" s="109"/>
      <c r="C990" s="109"/>
      <c r="D990" s="109"/>
      <c r="E990" s="81"/>
      <c r="G990" s="103"/>
      <c r="H990" s="103"/>
      <c r="AA990" s="103"/>
      <c r="AJ990" s="49"/>
      <c r="AM990" s="115" t="s">
        <v>443</v>
      </c>
    </row>
    <row r="991" spans="1:39" s="10" customFormat="1" ht="14.4" hidden="1" x14ac:dyDescent="0.2">
      <c r="A991" s="115" t="s">
        <v>414</v>
      </c>
      <c r="B991" s="109"/>
      <c r="C991" s="109"/>
      <c r="D991" s="109"/>
      <c r="E991" s="81"/>
      <c r="G991" s="103"/>
      <c r="H991" s="103"/>
      <c r="AA991" s="103"/>
      <c r="AJ991" s="49"/>
      <c r="AM991" s="126" t="s">
        <v>139</v>
      </c>
    </row>
    <row r="992" spans="1:39" s="10" customFormat="1" ht="14.4" hidden="1" x14ac:dyDescent="0.2">
      <c r="A992" s="115" t="s">
        <v>416</v>
      </c>
      <c r="B992" s="109"/>
      <c r="C992" s="109"/>
      <c r="D992" s="109"/>
      <c r="E992" s="81"/>
      <c r="G992" s="103"/>
      <c r="H992" s="103"/>
      <c r="AA992" s="103"/>
      <c r="AJ992" s="49"/>
      <c r="AM992" s="13" t="s">
        <v>445</v>
      </c>
    </row>
    <row r="993" spans="1:39" s="10" customFormat="1" ht="14.4" hidden="1" x14ac:dyDescent="0.2">
      <c r="A993" s="115" t="s">
        <v>417</v>
      </c>
      <c r="B993" s="109"/>
      <c r="C993" s="109"/>
      <c r="D993" s="109"/>
      <c r="E993" s="81"/>
      <c r="G993" s="103"/>
      <c r="H993" s="103"/>
      <c r="AA993" s="103"/>
      <c r="AJ993" s="49"/>
      <c r="AM993" s="13" t="s">
        <v>451</v>
      </c>
    </row>
    <row r="994" spans="1:39" s="10" customFormat="1" ht="14.4" hidden="1" x14ac:dyDescent="0.2">
      <c r="A994" s="115" t="s">
        <v>418</v>
      </c>
      <c r="B994" s="109"/>
      <c r="C994" s="109"/>
      <c r="D994" s="109"/>
      <c r="E994" s="81"/>
      <c r="G994" s="103"/>
      <c r="H994" s="103"/>
      <c r="AA994" s="103"/>
      <c r="AJ994" s="49"/>
      <c r="AM994" s="13" t="s">
        <v>446</v>
      </c>
    </row>
    <row r="995" spans="1:39" s="10" customFormat="1" ht="14.4" hidden="1" x14ac:dyDescent="0.2">
      <c r="A995" s="115" t="s">
        <v>560</v>
      </c>
      <c r="B995" s="109"/>
      <c r="C995" s="109"/>
      <c r="D995" s="109"/>
      <c r="E995" s="81"/>
      <c r="G995" s="103"/>
      <c r="H995" s="103"/>
      <c r="AA995" s="103"/>
      <c r="AJ995" s="49"/>
      <c r="AM995" s="13" t="s">
        <v>459</v>
      </c>
    </row>
    <row r="996" spans="1:39" s="10" customFormat="1" ht="14.4" hidden="1" x14ac:dyDescent="0.2">
      <c r="A996" s="115" t="s">
        <v>561</v>
      </c>
      <c r="B996" s="109"/>
      <c r="C996" s="109"/>
      <c r="D996" s="109"/>
      <c r="E996" s="81"/>
      <c r="G996" s="103"/>
      <c r="H996" s="103"/>
      <c r="AA996" s="103"/>
      <c r="AJ996" s="49"/>
      <c r="AM996" s="13" t="s">
        <v>447</v>
      </c>
    </row>
    <row r="997" spans="1:39" s="10" customFormat="1" ht="14.4" hidden="1" x14ac:dyDescent="0.2">
      <c r="A997" s="115" t="s">
        <v>562</v>
      </c>
      <c r="B997" s="109"/>
      <c r="C997" s="109"/>
      <c r="D997" s="109"/>
      <c r="E997" s="81"/>
      <c r="G997" s="103"/>
      <c r="H997" s="103"/>
      <c r="AA997" s="103"/>
      <c r="AJ997" s="49"/>
      <c r="AM997" s="13" t="s">
        <v>460</v>
      </c>
    </row>
    <row r="998" spans="1:39" s="10" customFormat="1" ht="14.4" hidden="1" x14ac:dyDescent="0.3">
      <c r="A998" s="115" t="s">
        <v>577</v>
      </c>
      <c r="B998" s="109"/>
      <c r="C998" s="109"/>
      <c r="D998" s="109"/>
      <c r="E998" s="81"/>
      <c r="G998" s="103"/>
      <c r="H998" s="103"/>
      <c r="AA998" s="103"/>
      <c r="AJ998" s="49"/>
      <c r="AM998" s="129" t="s">
        <v>450</v>
      </c>
    </row>
    <row r="999" spans="1:39" s="10" customFormat="1" ht="14.4" hidden="1" x14ac:dyDescent="0.3">
      <c r="A999" s="115" t="s">
        <v>419</v>
      </c>
      <c r="B999" s="109"/>
      <c r="C999" s="109"/>
      <c r="D999" s="109"/>
      <c r="E999" s="81"/>
      <c r="G999" s="103"/>
      <c r="H999" s="103"/>
      <c r="AA999" s="103"/>
      <c r="AJ999" s="49"/>
      <c r="AM999" s="129" t="s">
        <v>1024</v>
      </c>
    </row>
    <row r="1000" spans="1:39" s="10" customFormat="1" ht="14.4" hidden="1" x14ac:dyDescent="0.3">
      <c r="A1000" s="115" t="s">
        <v>420</v>
      </c>
      <c r="B1000" s="109"/>
      <c r="C1000" s="109"/>
      <c r="D1000" s="109"/>
      <c r="E1000" s="81"/>
      <c r="G1000" s="103"/>
      <c r="H1000" s="103"/>
      <c r="AA1000" s="103"/>
      <c r="AJ1000" s="49"/>
      <c r="AM1000" s="129" t="s">
        <v>452</v>
      </c>
    </row>
    <row r="1001" spans="1:39" s="10" customFormat="1" ht="14.4" hidden="1" x14ac:dyDescent="0.3">
      <c r="A1001" s="115" t="s">
        <v>421</v>
      </c>
      <c r="B1001" s="109"/>
      <c r="C1001" s="109"/>
      <c r="D1001" s="109"/>
      <c r="E1001" s="81"/>
      <c r="H1001" s="103"/>
      <c r="AJ1001" s="49"/>
      <c r="AM1001" s="129" t="s">
        <v>461</v>
      </c>
    </row>
    <row r="1002" spans="1:39" s="10" customFormat="1" ht="14.4" hidden="1" x14ac:dyDescent="0.3">
      <c r="A1002" s="115" t="s">
        <v>422</v>
      </c>
      <c r="B1002" s="109"/>
      <c r="C1002" s="109"/>
      <c r="D1002" s="109"/>
      <c r="E1002" s="81"/>
      <c r="H1002" s="103"/>
      <c r="AJ1002" s="49"/>
      <c r="AM1002" s="129" t="s">
        <v>453</v>
      </c>
    </row>
    <row r="1003" spans="1:39" s="10" customFormat="1" ht="14.4" hidden="1" x14ac:dyDescent="0.3">
      <c r="A1003" s="115" t="s">
        <v>423</v>
      </c>
      <c r="B1003" s="109"/>
      <c r="C1003" s="109"/>
      <c r="D1003" s="109"/>
      <c r="E1003" s="81"/>
      <c r="H1003" s="103"/>
      <c r="AJ1003" s="49"/>
      <c r="AM1003" s="129" t="s">
        <v>454</v>
      </c>
    </row>
    <row r="1004" spans="1:39" s="10" customFormat="1" ht="14.4" hidden="1" x14ac:dyDescent="0.3">
      <c r="A1004" s="115" t="s">
        <v>424</v>
      </c>
      <c r="B1004" s="109"/>
      <c r="C1004" s="109"/>
      <c r="D1004" s="109"/>
      <c r="E1004" s="81"/>
      <c r="AJ1004" s="49"/>
      <c r="AM1004" s="129" t="s">
        <v>455</v>
      </c>
    </row>
    <row r="1005" spans="1:39" s="10" customFormat="1" ht="14.4" hidden="1" x14ac:dyDescent="0.3">
      <c r="A1005" s="115" t="s">
        <v>425</v>
      </c>
      <c r="B1005" s="109"/>
      <c r="C1005" s="109"/>
      <c r="D1005" s="109"/>
      <c r="E1005" s="81"/>
      <c r="P1005" s="11"/>
      <c r="AJ1005" s="49"/>
      <c r="AM1005" s="129" t="s">
        <v>456</v>
      </c>
    </row>
    <row r="1006" spans="1:39" s="10" customFormat="1" ht="14.4" hidden="1" x14ac:dyDescent="0.3">
      <c r="A1006" s="115" t="s">
        <v>426</v>
      </c>
      <c r="B1006" s="109"/>
      <c r="C1006" s="109"/>
      <c r="D1006" s="109"/>
      <c r="E1006" s="81"/>
      <c r="P1006" s="11"/>
      <c r="AJ1006" s="49"/>
      <c r="AM1006" s="129" t="s">
        <v>457</v>
      </c>
    </row>
    <row r="1007" spans="1:39" s="10" customFormat="1" ht="14.4" hidden="1" x14ac:dyDescent="0.3">
      <c r="A1007" s="115" t="s">
        <v>427</v>
      </c>
      <c r="B1007" s="109"/>
      <c r="C1007" s="109"/>
      <c r="D1007" s="109"/>
      <c r="E1007" s="81"/>
      <c r="P1007" s="11"/>
      <c r="AJ1007" s="49"/>
    </row>
    <row r="1008" spans="1:39" s="10" customFormat="1" ht="14.4" hidden="1" x14ac:dyDescent="0.3">
      <c r="A1008" s="112" t="s">
        <v>984</v>
      </c>
      <c r="B1008" s="109"/>
      <c r="C1008" s="109"/>
      <c r="D1008" s="109"/>
      <c r="E1008" s="81"/>
      <c r="P1008" s="11"/>
      <c r="AJ1008" s="49"/>
    </row>
    <row r="1009" spans="1:36" s="10" customFormat="1" ht="14.4" hidden="1" x14ac:dyDescent="0.3">
      <c r="A1009" s="112" t="s">
        <v>985</v>
      </c>
      <c r="B1009" s="109"/>
      <c r="C1009" s="109"/>
      <c r="D1009" s="109"/>
      <c r="E1009" s="81"/>
      <c r="P1009" s="11"/>
      <c r="AJ1009" s="49"/>
    </row>
    <row r="1010" spans="1:36" s="10" customFormat="1" ht="14.4" hidden="1" x14ac:dyDescent="0.3">
      <c r="A1010" s="112" t="s">
        <v>986</v>
      </c>
      <c r="B1010" s="109"/>
      <c r="C1010" s="109"/>
      <c r="D1010" s="109"/>
      <c r="E1010" s="81"/>
      <c r="P1010" s="11"/>
      <c r="AJ1010" s="49"/>
    </row>
    <row r="1011" spans="1:36" s="10" customFormat="1" ht="14.4" hidden="1" x14ac:dyDescent="0.3">
      <c r="A1011" s="115" t="s">
        <v>428</v>
      </c>
      <c r="B1011" s="109"/>
      <c r="C1011" s="109"/>
      <c r="D1011" s="109"/>
      <c r="E1011" s="81"/>
      <c r="P1011" s="11"/>
      <c r="AJ1011" s="49"/>
    </row>
    <row r="1012" spans="1:36" s="10" customFormat="1" ht="14.4" hidden="1" x14ac:dyDescent="0.3">
      <c r="A1012" s="115" t="s">
        <v>429</v>
      </c>
      <c r="B1012" s="109"/>
      <c r="C1012" s="109"/>
      <c r="D1012" s="109"/>
      <c r="E1012" s="81"/>
      <c r="P1012" s="11"/>
      <c r="AJ1012" s="49"/>
    </row>
    <row r="1013" spans="1:36" s="10" customFormat="1" ht="14.4" hidden="1" x14ac:dyDescent="0.3">
      <c r="A1013" s="115" t="s">
        <v>430</v>
      </c>
      <c r="B1013" s="109"/>
      <c r="C1013" s="109"/>
      <c r="D1013" s="109"/>
      <c r="E1013" s="81"/>
      <c r="P1013" s="11"/>
      <c r="AJ1013" s="49"/>
    </row>
    <row r="1014" spans="1:36" s="10" customFormat="1" ht="14.4" hidden="1" x14ac:dyDescent="0.3">
      <c r="A1014" s="115" t="s">
        <v>431</v>
      </c>
      <c r="B1014" s="109"/>
      <c r="C1014" s="109"/>
      <c r="D1014" s="109"/>
      <c r="E1014" s="81"/>
      <c r="P1014" s="11"/>
      <c r="AJ1014" s="49"/>
    </row>
    <row r="1015" spans="1:36" s="10" customFormat="1" ht="14.4" hidden="1" x14ac:dyDescent="0.3">
      <c r="A1015" s="115" t="s">
        <v>432</v>
      </c>
      <c r="B1015" s="109"/>
      <c r="C1015" s="109"/>
      <c r="D1015" s="109"/>
      <c r="E1015" s="81"/>
      <c r="P1015" s="11"/>
      <c r="AJ1015" s="49"/>
    </row>
    <row r="1016" spans="1:36" s="10" customFormat="1" ht="14.4" hidden="1" x14ac:dyDescent="0.3">
      <c r="A1016" s="115" t="s">
        <v>433</v>
      </c>
      <c r="B1016" s="109"/>
      <c r="C1016" s="109"/>
      <c r="D1016" s="109"/>
      <c r="E1016" s="81"/>
      <c r="P1016" s="11"/>
      <c r="AJ1016" s="49"/>
    </row>
    <row r="1017" spans="1:36" s="10" customFormat="1" ht="14.4" hidden="1" x14ac:dyDescent="0.3">
      <c r="A1017" s="115" t="s">
        <v>434</v>
      </c>
      <c r="E1017" s="81"/>
      <c r="P1017" s="11"/>
      <c r="AJ1017" s="49"/>
    </row>
    <row r="1018" spans="1:36" s="10" customFormat="1" ht="14.4" hidden="1" x14ac:dyDescent="0.3">
      <c r="A1018" s="115" t="s">
        <v>435</v>
      </c>
      <c r="E1018" s="81"/>
      <c r="P1018" s="11"/>
      <c r="AJ1018" s="49"/>
    </row>
    <row r="1019" spans="1:36" s="10" customFormat="1" ht="14.4" hidden="1" x14ac:dyDescent="0.3">
      <c r="A1019" s="115" t="s">
        <v>436</v>
      </c>
      <c r="E1019" s="81"/>
      <c r="P1019" s="11"/>
      <c r="AJ1019" s="49"/>
    </row>
    <row r="1020" spans="1:36" s="10" customFormat="1" ht="14.4" hidden="1" x14ac:dyDescent="0.3">
      <c r="A1020" s="115" t="s">
        <v>437</v>
      </c>
      <c r="P1020" s="11"/>
      <c r="AJ1020" s="49"/>
    </row>
    <row r="1021" spans="1:36" s="10" customFormat="1" ht="14.4" hidden="1" x14ac:dyDescent="0.3">
      <c r="A1021" s="115" t="s">
        <v>438</v>
      </c>
      <c r="P1021" s="11"/>
      <c r="AJ1021" s="49"/>
    </row>
    <row r="1022" spans="1:36" s="10" customFormat="1" ht="14.4" hidden="1" x14ac:dyDescent="0.3">
      <c r="A1022" s="115" t="s">
        <v>439</v>
      </c>
      <c r="P1022" s="11"/>
      <c r="AJ1022" s="49"/>
    </row>
    <row r="1023" spans="1:36" s="10" customFormat="1" ht="14.4" hidden="1" x14ac:dyDescent="0.3">
      <c r="A1023" s="115" t="s">
        <v>440</v>
      </c>
      <c r="E1023" s="81"/>
      <c r="P1023" s="11"/>
      <c r="AJ1023" s="49"/>
    </row>
    <row r="1024" spans="1:36" s="10" customFormat="1" ht="14.4" hidden="1" x14ac:dyDescent="0.2">
      <c r="A1024" s="115" t="s">
        <v>551</v>
      </c>
      <c r="E1024" s="81"/>
      <c r="AJ1024" s="49"/>
    </row>
    <row r="1025" spans="1:52" s="10" customFormat="1" ht="14.4" hidden="1" x14ac:dyDescent="0.2">
      <c r="A1025" s="115" t="s">
        <v>441</v>
      </c>
      <c r="E1025" s="81"/>
      <c r="AJ1025" s="49"/>
    </row>
    <row r="1026" spans="1:52" s="10" customFormat="1" ht="14.4" hidden="1" x14ac:dyDescent="0.2">
      <c r="A1026" s="115" t="s">
        <v>442</v>
      </c>
      <c r="E1026" s="81"/>
      <c r="AJ1026" s="49"/>
    </row>
    <row r="1027" spans="1:52" s="10" customFormat="1" ht="14.4" hidden="1" x14ac:dyDescent="0.2">
      <c r="A1027" s="115" t="s">
        <v>1023</v>
      </c>
      <c r="E1027" s="81"/>
      <c r="AJ1027" s="49"/>
    </row>
    <row r="1028" spans="1:52" s="10" customFormat="1" ht="14.4" hidden="1" x14ac:dyDescent="0.2">
      <c r="A1028" s="115" t="s">
        <v>443</v>
      </c>
      <c r="E1028" s="81"/>
      <c r="AJ1028" s="49"/>
    </row>
    <row r="1029" spans="1:52" s="10" customFormat="1" hidden="1" x14ac:dyDescent="0.2">
      <c r="A1029" s="126" t="s">
        <v>139</v>
      </c>
      <c r="E1029" s="81"/>
      <c r="AJ1029" s="49"/>
    </row>
    <row r="1030" spans="1:52" s="10" customFormat="1" hidden="1" x14ac:dyDescent="0.2">
      <c r="A1030" s="13" t="s">
        <v>445</v>
      </c>
      <c r="E1030" s="81"/>
      <c r="AJ1030" s="49"/>
    </row>
    <row r="1031" spans="1:52" s="10" customFormat="1" hidden="1" x14ac:dyDescent="0.2">
      <c r="A1031" s="13" t="s">
        <v>451</v>
      </c>
      <c r="AJ1031" s="49"/>
    </row>
    <row r="1032" spans="1:52" s="10" customFormat="1" hidden="1" x14ac:dyDescent="0.2">
      <c r="A1032" s="13" t="s">
        <v>446</v>
      </c>
      <c r="AJ1032" s="49"/>
    </row>
    <row r="1033" spans="1:52" s="10" customFormat="1" hidden="1" x14ac:dyDescent="0.2">
      <c r="A1033" s="13" t="s">
        <v>459</v>
      </c>
      <c r="AJ1033" s="49"/>
      <c r="AZ1033" s="17"/>
    </row>
    <row r="1034" spans="1:52" s="10" customFormat="1" hidden="1" x14ac:dyDescent="0.2">
      <c r="A1034" s="13" t="s">
        <v>447</v>
      </c>
      <c r="AJ1034" s="49"/>
      <c r="AZ1034" s="17"/>
    </row>
    <row r="1035" spans="1:52" s="10" customFormat="1" hidden="1" x14ac:dyDescent="0.2">
      <c r="A1035" s="13" t="s">
        <v>460</v>
      </c>
      <c r="AJ1035" s="49"/>
      <c r="AZ1035" s="17"/>
    </row>
    <row r="1036" spans="1:52" s="10" customFormat="1" ht="14.4" hidden="1" x14ac:dyDescent="0.3">
      <c r="A1036" s="129" t="s">
        <v>450</v>
      </c>
      <c r="AJ1036" s="49"/>
      <c r="AZ1036" s="17"/>
    </row>
    <row r="1037" spans="1:52" s="10" customFormat="1" ht="14.4" hidden="1" x14ac:dyDescent="0.3">
      <c r="A1037" s="129" t="s">
        <v>1024</v>
      </c>
      <c r="AJ1037" s="49"/>
      <c r="AZ1037" s="17"/>
    </row>
    <row r="1038" spans="1:52" s="10" customFormat="1" ht="14.4" hidden="1" x14ac:dyDescent="0.3">
      <c r="A1038" s="129" t="s">
        <v>452</v>
      </c>
      <c r="AJ1038" s="49"/>
      <c r="AQ1038" s="17"/>
      <c r="AZ1038" s="17"/>
    </row>
    <row r="1039" spans="1:52" s="10" customFormat="1" ht="14.4" hidden="1" x14ac:dyDescent="0.3">
      <c r="A1039" s="129" t="s">
        <v>461</v>
      </c>
      <c r="AJ1039" s="49"/>
      <c r="AQ1039" s="17"/>
      <c r="AZ1039" s="17"/>
    </row>
    <row r="1040" spans="1:52" s="10" customFormat="1" ht="14.4" hidden="1" x14ac:dyDescent="0.3">
      <c r="A1040" s="129" t="s">
        <v>453</v>
      </c>
      <c r="AJ1040" s="49"/>
      <c r="AQ1040" s="17"/>
      <c r="AZ1040" s="17"/>
    </row>
    <row r="1041" spans="1:52" s="10" customFormat="1" ht="14.4" hidden="1" x14ac:dyDescent="0.3">
      <c r="A1041" s="129" t="s">
        <v>454</v>
      </c>
      <c r="AJ1041" s="49"/>
      <c r="AQ1041" s="17"/>
      <c r="AZ1041" s="17"/>
    </row>
    <row r="1042" spans="1:52" s="10" customFormat="1" ht="14.4" hidden="1" x14ac:dyDescent="0.3">
      <c r="A1042" s="129" t="s">
        <v>455</v>
      </c>
      <c r="AJ1042" s="49"/>
      <c r="AQ1042" s="17"/>
      <c r="AZ1042" s="17"/>
    </row>
    <row r="1043" spans="1:52" s="10" customFormat="1" ht="14.4" hidden="1" x14ac:dyDescent="0.3">
      <c r="A1043" s="129" t="s">
        <v>456</v>
      </c>
      <c r="AJ1043" s="49"/>
      <c r="AQ1043" s="17"/>
      <c r="AZ1043" s="17"/>
    </row>
    <row r="1044" spans="1:52" s="10" customFormat="1" ht="14.4" hidden="1" x14ac:dyDescent="0.3">
      <c r="A1044" s="129" t="s">
        <v>457</v>
      </c>
      <c r="AJ1044" s="49"/>
      <c r="AQ1044" s="17"/>
      <c r="AZ1044" s="17"/>
    </row>
    <row r="1045" spans="1:52" s="10" customFormat="1" ht="14.4" hidden="1" x14ac:dyDescent="0.3">
      <c r="A1045" s="129"/>
      <c r="AJ1045" s="49"/>
      <c r="AQ1045" s="17"/>
      <c r="AZ1045" s="17"/>
    </row>
    <row r="1046" spans="1:52" s="10" customFormat="1" ht="14.4" hidden="1" x14ac:dyDescent="0.3">
      <c r="A1046" s="129"/>
      <c r="AJ1046" s="49"/>
      <c r="AQ1046" s="17"/>
      <c r="AZ1046" s="17"/>
    </row>
    <row r="1047" spans="1:52" s="10" customFormat="1" ht="14.4" hidden="1" x14ac:dyDescent="0.3">
      <c r="A1047" s="129"/>
      <c r="AJ1047" s="49"/>
      <c r="AQ1047" s="17"/>
      <c r="AZ1047" s="17"/>
    </row>
    <row r="1048" spans="1:52" s="10" customFormat="1" ht="14.4" hidden="1" x14ac:dyDescent="0.3">
      <c r="A1048" s="129"/>
      <c r="AJ1048" s="49"/>
      <c r="AQ1048" s="17"/>
      <c r="AZ1048" s="17"/>
    </row>
    <row r="1049" spans="1:52" s="10" customFormat="1" ht="14.4" hidden="1" x14ac:dyDescent="0.3">
      <c r="A1049" s="129"/>
      <c r="AJ1049" s="49"/>
      <c r="AQ1049" s="17"/>
      <c r="AZ1049" s="17"/>
    </row>
    <row r="1050" spans="1:52" s="10" customFormat="1" ht="14.4" hidden="1" x14ac:dyDescent="0.3">
      <c r="A1050" s="129"/>
      <c r="AJ1050" s="49"/>
      <c r="AQ1050" s="17"/>
      <c r="AZ1050" s="17"/>
    </row>
    <row r="1051" spans="1:52" s="10" customFormat="1" ht="14.4" hidden="1" x14ac:dyDescent="0.3">
      <c r="A1051" s="129"/>
      <c r="AJ1051" s="49"/>
      <c r="AQ1051" s="17"/>
      <c r="AZ1051" s="17"/>
    </row>
    <row r="1052" spans="1:52" s="10" customFormat="1" ht="14.4" hidden="1" x14ac:dyDescent="0.3">
      <c r="A1052" s="129"/>
      <c r="AJ1052" s="49"/>
      <c r="AQ1052" s="17"/>
      <c r="AZ1052" s="17"/>
    </row>
    <row r="1053" spans="1:52" s="10" customFormat="1" ht="14.4" hidden="1" x14ac:dyDescent="0.3">
      <c r="A1053" s="129"/>
      <c r="AJ1053" s="49"/>
      <c r="AQ1053" s="17"/>
      <c r="AZ1053" s="17"/>
    </row>
    <row r="1054" spans="1:52" s="10" customFormat="1" ht="14.4" hidden="1" x14ac:dyDescent="0.3">
      <c r="A1054" s="11"/>
      <c r="AJ1054" s="49"/>
      <c r="AQ1054" s="17"/>
      <c r="AZ1054" s="17"/>
    </row>
    <row r="1055" spans="1:52" s="10" customFormat="1" ht="14.4" hidden="1" x14ac:dyDescent="0.3">
      <c r="A1055" s="11"/>
      <c r="AJ1055" s="49"/>
      <c r="AQ1055" s="17"/>
      <c r="AZ1055" s="17"/>
    </row>
    <row r="1056" spans="1:52" s="10" customFormat="1" ht="14.4" hidden="1" x14ac:dyDescent="0.3">
      <c r="A1056" s="11"/>
      <c r="AJ1056" s="49"/>
      <c r="AQ1056" s="17"/>
      <c r="AZ1056" s="17"/>
    </row>
    <row r="1057" spans="1:52" s="10" customFormat="1" ht="14.4" hidden="1" x14ac:dyDescent="0.3">
      <c r="A1057" s="11"/>
      <c r="AJ1057" s="49"/>
      <c r="AQ1057" s="17"/>
      <c r="AZ1057" s="17"/>
    </row>
    <row r="1058" spans="1:52" s="10" customFormat="1" ht="14.4" hidden="1" x14ac:dyDescent="0.3">
      <c r="A1058" s="11"/>
      <c r="AJ1058" s="49"/>
      <c r="AQ1058" s="17"/>
      <c r="AV1058" s="17"/>
      <c r="AZ1058" s="17"/>
    </row>
    <row r="1059" spans="1:52" s="10" customFormat="1" hidden="1" x14ac:dyDescent="0.2">
      <c r="AJ1059" s="49"/>
      <c r="AQ1059" s="17"/>
      <c r="AV1059" s="17"/>
      <c r="AZ1059" s="17"/>
    </row>
    <row r="1060" spans="1:52" s="10" customFormat="1" hidden="1" x14ac:dyDescent="0.2">
      <c r="AJ1060" s="49"/>
      <c r="AQ1060" s="17"/>
      <c r="AV1060" s="17"/>
      <c r="AZ1060" s="17"/>
    </row>
    <row r="1061" spans="1:52" s="10" customFormat="1" hidden="1" x14ac:dyDescent="0.2">
      <c r="AJ1061" s="49"/>
      <c r="AQ1061" s="17"/>
      <c r="AV1061" s="17"/>
      <c r="AZ1061" s="17"/>
    </row>
    <row r="1062" spans="1:52" s="10" customFormat="1" hidden="1" x14ac:dyDescent="0.2">
      <c r="AJ1062" s="49"/>
      <c r="AQ1062" s="17"/>
      <c r="AV1062" s="17"/>
      <c r="AZ1062" s="17"/>
    </row>
    <row r="1063" spans="1:52" s="10" customFormat="1" hidden="1" x14ac:dyDescent="0.2">
      <c r="AJ1063" s="49"/>
      <c r="AQ1063" s="17"/>
      <c r="AV1063" s="17"/>
      <c r="AZ1063" s="17"/>
    </row>
    <row r="1064" spans="1:52" s="10" customFormat="1" hidden="1" x14ac:dyDescent="0.2">
      <c r="AJ1064" s="49"/>
      <c r="AQ1064" s="17"/>
      <c r="AV1064" s="17"/>
      <c r="AZ1064" s="17"/>
    </row>
    <row r="1065" spans="1:52" s="10" customFormat="1" hidden="1" x14ac:dyDescent="0.2">
      <c r="AJ1065" s="49"/>
      <c r="AQ1065" s="17"/>
      <c r="AV1065" s="17"/>
      <c r="AZ1065" s="17"/>
    </row>
    <row r="1066" spans="1:52" s="10" customFormat="1" hidden="1" x14ac:dyDescent="0.2">
      <c r="AJ1066" s="49"/>
      <c r="AQ1066" s="17"/>
      <c r="AV1066" s="17"/>
      <c r="AZ1066" s="17"/>
    </row>
    <row r="1067" spans="1:52" s="10" customFormat="1" hidden="1" x14ac:dyDescent="0.2">
      <c r="AJ1067" s="49"/>
      <c r="AQ1067" s="17"/>
      <c r="AV1067" s="17"/>
      <c r="AZ1067" s="17"/>
    </row>
    <row r="1068" spans="1:52" s="10" customFormat="1" hidden="1" x14ac:dyDescent="0.2">
      <c r="AJ1068" s="49"/>
      <c r="AQ1068" s="17"/>
      <c r="AV1068" s="17"/>
      <c r="AZ1068" s="17"/>
    </row>
    <row r="1069" spans="1:52" s="10" customFormat="1" hidden="1" x14ac:dyDescent="0.2">
      <c r="AJ1069" s="49"/>
      <c r="AQ1069" s="17"/>
      <c r="AV1069" s="17"/>
      <c r="AZ1069" s="17"/>
    </row>
    <row r="1070" spans="1:52" s="10" customFormat="1" hidden="1" x14ac:dyDescent="0.2">
      <c r="AJ1070" s="49"/>
      <c r="AQ1070" s="17"/>
      <c r="AV1070" s="17"/>
      <c r="AZ1070" s="17"/>
    </row>
    <row r="1071" spans="1:52" s="10" customFormat="1" hidden="1" x14ac:dyDescent="0.2">
      <c r="AJ1071" s="49"/>
      <c r="AQ1071" s="17"/>
      <c r="AV1071" s="17"/>
      <c r="AZ1071" s="17"/>
    </row>
    <row r="1072" spans="1:52" s="10" customFormat="1" hidden="1" x14ac:dyDescent="0.2">
      <c r="AJ1072" s="49"/>
      <c r="AQ1072" s="17"/>
      <c r="AV1072" s="17"/>
      <c r="AZ1072" s="17"/>
    </row>
    <row r="1073" spans="1:56" s="10" customFormat="1" hidden="1" x14ac:dyDescent="0.2">
      <c r="AJ1073" s="49"/>
      <c r="AQ1073" s="17"/>
      <c r="AV1073" s="17"/>
      <c r="AZ1073" s="17"/>
      <c r="BD1073" s="17"/>
    </row>
    <row r="1074" spans="1:56" s="10" customFormat="1" hidden="1" x14ac:dyDescent="0.2">
      <c r="AJ1074" s="49"/>
      <c r="AQ1074" s="17"/>
      <c r="AV1074" s="17"/>
      <c r="AZ1074" s="17"/>
      <c r="BD1074" s="17"/>
    </row>
    <row r="1075" spans="1:56" s="10" customFormat="1" hidden="1" x14ac:dyDescent="0.2">
      <c r="AJ1075" s="49"/>
      <c r="AQ1075" s="17"/>
      <c r="AV1075" s="17"/>
      <c r="AZ1075" s="17"/>
      <c r="BD1075" s="17"/>
    </row>
    <row r="1076" spans="1:56" s="10" customFormat="1" hidden="1" x14ac:dyDescent="0.2">
      <c r="AJ1076" s="49"/>
      <c r="AQ1076" s="17"/>
      <c r="AV1076" s="17"/>
      <c r="AZ1076" s="17"/>
      <c r="BD1076" s="17"/>
    </row>
    <row r="1077" spans="1:56" s="10" customFormat="1" hidden="1" x14ac:dyDescent="0.2">
      <c r="AJ1077" s="49"/>
      <c r="AQ1077" s="17"/>
      <c r="AV1077" s="17"/>
      <c r="AZ1077" s="17"/>
      <c r="BD1077" s="17"/>
    </row>
    <row r="1078" spans="1:56" s="10" customFormat="1" hidden="1" x14ac:dyDescent="0.2">
      <c r="AJ1078" s="49"/>
      <c r="AQ1078" s="17"/>
      <c r="AV1078" s="17"/>
      <c r="AZ1078" s="17"/>
      <c r="BD1078" s="17"/>
    </row>
    <row r="1079" spans="1:56" s="10" customFormat="1" hidden="1" x14ac:dyDescent="0.2">
      <c r="AJ1079" s="49"/>
      <c r="AQ1079" s="17"/>
      <c r="AV1079" s="17"/>
      <c r="AZ1079" s="17"/>
      <c r="BD1079" s="17"/>
    </row>
    <row r="1080" spans="1:56" s="10" customFormat="1" hidden="1" x14ac:dyDescent="0.2">
      <c r="AJ1080" s="49"/>
      <c r="AQ1080" s="17"/>
      <c r="AV1080" s="17"/>
      <c r="AZ1080" s="17"/>
      <c r="BD1080" s="17"/>
    </row>
    <row r="1081" spans="1:56" s="10" customFormat="1" hidden="1" x14ac:dyDescent="0.2">
      <c r="AJ1081" s="49"/>
      <c r="AQ1081" s="17"/>
      <c r="AV1081" s="17"/>
      <c r="AZ1081" s="17"/>
      <c r="BD1081" s="17"/>
    </row>
    <row r="1082" spans="1:56" s="10" customFormat="1" hidden="1" x14ac:dyDescent="0.2">
      <c r="AJ1082" s="49"/>
      <c r="AQ1082" s="17"/>
      <c r="AV1082" s="17"/>
      <c r="AZ1082" s="17"/>
      <c r="BD1082" s="17"/>
    </row>
    <row r="1083" spans="1:56" s="10" customFormat="1" hidden="1" x14ac:dyDescent="0.2">
      <c r="AJ1083" s="49"/>
      <c r="AQ1083" s="17"/>
      <c r="AV1083" s="17"/>
      <c r="AZ1083" s="17"/>
      <c r="BD1083" s="17"/>
    </row>
    <row r="1084" spans="1:56" s="10" customFormat="1" ht="14.4" hidden="1" x14ac:dyDescent="0.3">
      <c r="A1084" s="11"/>
      <c r="AJ1084" s="49"/>
      <c r="AQ1084" s="17"/>
      <c r="AV1084" s="17"/>
      <c r="AZ1084" s="17"/>
      <c r="BD1084" s="17"/>
    </row>
    <row r="1085" spans="1:56" s="10" customFormat="1" ht="14.4" hidden="1" x14ac:dyDescent="0.3">
      <c r="A1085" s="11"/>
      <c r="AJ1085" s="49"/>
      <c r="AQ1085" s="17"/>
      <c r="AV1085" s="17"/>
      <c r="AZ1085" s="17"/>
      <c r="BD1085" s="17"/>
    </row>
    <row r="1086" spans="1:56" s="10" customFormat="1" ht="14.4" hidden="1" x14ac:dyDescent="0.3">
      <c r="A1086" s="11"/>
      <c r="AJ1086" s="49"/>
      <c r="AQ1086" s="17"/>
      <c r="AV1086" s="17"/>
      <c r="AZ1086" s="17"/>
      <c r="BD1086" s="17"/>
    </row>
    <row r="1087" spans="1:56" s="10" customFormat="1" ht="14.4" hidden="1" x14ac:dyDescent="0.3">
      <c r="A1087" s="11"/>
      <c r="AJ1087" s="49"/>
      <c r="AQ1087" s="17"/>
      <c r="AV1087" s="17"/>
      <c r="AZ1087" s="17"/>
      <c r="BD1087" s="17"/>
    </row>
    <row r="1088" spans="1:56" s="10" customFormat="1" ht="14.4" hidden="1" x14ac:dyDescent="0.3">
      <c r="A1088" s="11"/>
      <c r="AJ1088" s="49"/>
      <c r="AQ1088" s="17"/>
      <c r="AV1088" s="17"/>
      <c r="AZ1088" s="17"/>
      <c r="BD1088" s="17"/>
    </row>
    <row r="1089" spans="1:56" s="10" customFormat="1" ht="14.4" hidden="1" x14ac:dyDescent="0.3">
      <c r="A1089" s="11"/>
      <c r="AJ1089" s="49"/>
      <c r="AQ1089" s="17"/>
      <c r="AV1089" s="17"/>
      <c r="AZ1089" s="17"/>
      <c r="BD1089" s="17"/>
    </row>
    <row r="1090" spans="1:56" s="10" customFormat="1" ht="14.4" hidden="1" x14ac:dyDescent="0.3">
      <c r="A1090" s="11"/>
      <c r="AJ1090" s="49"/>
      <c r="AQ1090" s="17"/>
      <c r="AV1090" s="17"/>
      <c r="AZ1090" s="17"/>
      <c r="BD1090" s="17"/>
    </row>
    <row r="1091" spans="1:56" s="10" customFormat="1" ht="14.4" hidden="1" x14ac:dyDescent="0.3">
      <c r="A1091" s="11"/>
      <c r="AJ1091" s="49"/>
      <c r="AQ1091" s="17"/>
      <c r="AV1091" s="17"/>
      <c r="AZ1091" s="17"/>
      <c r="BD1091" s="17"/>
    </row>
    <row r="1092" spans="1:56" s="10" customFormat="1" ht="14.4" hidden="1" x14ac:dyDescent="0.3">
      <c r="A1092" s="11"/>
      <c r="AJ1092" s="49"/>
      <c r="AQ1092" s="17"/>
      <c r="AV1092" s="17"/>
      <c r="AZ1092" s="17"/>
      <c r="BD1092" s="17"/>
    </row>
    <row r="1093" spans="1:56" s="10" customFormat="1" ht="14.4" hidden="1" x14ac:dyDescent="0.3">
      <c r="A1093" s="11"/>
      <c r="AJ1093" s="49"/>
      <c r="AQ1093" s="17"/>
      <c r="AV1093" s="17"/>
      <c r="AZ1093" s="17"/>
      <c r="BD1093" s="17"/>
    </row>
    <row r="1094" spans="1:56" s="10" customFormat="1" ht="14.4" hidden="1" x14ac:dyDescent="0.3">
      <c r="A1094" s="11"/>
      <c r="AJ1094" s="49"/>
      <c r="AQ1094" s="17"/>
      <c r="AV1094" s="17"/>
      <c r="AZ1094" s="17"/>
      <c r="BD1094" s="17"/>
    </row>
    <row r="1095" spans="1:56" s="10" customFormat="1" ht="14.4" hidden="1" x14ac:dyDescent="0.3">
      <c r="A1095" s="11"/>
      <c r="AJ1095" s="49"/>
      <c r="AQ1095" s="17"/>
      <c r="AV1095" s="17"/>
      <c r="AZ1095" s="17"/>
      <c r="BD1095" s="17"/>
    </row>
    <row r="1096" spans="1:56" s="10" customFormat="1" ht="14.4" hidden="1" x14ac:dyDescent="0.3">
      <c r="A1096" s="11"/>
      <c r="AJ1096" s="49"/>
      <c r="AQ1096" s="17"/>
      <c r="AV1096" s="17"/>
      <c r="AZ1096" s="17"/>
      <c r="BD1096" s="17"/>
    </row>
    <row r="1097" spans="1:56" s="10" customFormat="1" ht="14.4" hidden="1" x14ac:dyDescent="0.3">
      <c r="A1097" s="11"/>
      <c r="AJ1097" s="49"/>
      <c r="AQ1097" s="17"/>
      <c r="AV1097" s="17"/>
      <c r="AZ1097" s="17"/>
      <c r="BD1097" s="17"/>
    </row>
    <row r="1098" spans="1:56" s="10" customFormat="1" ht="14.4" hidden="1" x14ac:dyDescent="0.3">
      <c r="A1098" s="11"/>
      <c r="AJ1098" s="49"/>
      <c r="AQ1098" s="17"/>
      <c r="AV1098" s="17"/>
      <c r="AZ1098" s="17"/>
      <c r="BD1098" s="17"/>
    </row>
    <row r="1099" spans="1:56" s="10" customFormat="1" ht="14.4" hidden="1" x14ac:dyDescent="0.3">
      <c r="A1099" s="11"/>
      <c r="AJ1099" s="49"/>
      <c r="AQ1099" s="17"/>
      <c r="AV1099" s="17"/>
      <c r="AZ1099" s="17"/>
      <c r="BD1099" s="17"/>
    </row>
    <row r="1100" spans="1:56" s="10" customFormat="1" ht="14.4" hidden="1" x14ac:dyDescent="0.3">
      <c r="A1100" s="11"/>
      <c r="AJ1100" s="49"/>
      <c r="AQ1100" s="17"/>
      <c r="AV1100" s="17"/>
      <c r="AZ1100" s="17"/>
      <c r="BD1100" s="17"/>
    </row>
    <row r="1101" spans="1:56" s="10" customFormat="1" ht="14.4" hidden="1" x14ac:dyDescent="0.3">
      <c r="A1101" s="11"/>
      <c r="AJ1101" s="49"/>
      <c r="AQ1101" s="17"/>
      <c r="AV1101" s="17"/>
      <c r="AZ1101" s="17"/>
      <c r="BD1101" s="17"/>
    </row>
    <row r="1102" spans="1:56" s="10" customFormat="1" ht="14.4" hidden="1" x14ac:dyDescent="0.3">
      <c r="A1102" s="11"/>
      <c r="AJ1102" s="49"/>
      <c r="AQ1102" s="17"/>
      <c r="AV1102" s="17"/>
      <c r="AZ1102" s="17"/>
      <c r="BD1102" s="17"/>
    </row>
    <row r="1103" spans="1:56" s="10" customFormat="1" ht="14.4" hidden="1" x14ac:dyDescent="0.3">
      <c r="A1103" s="11"/>
      <c r="AJ1103" s="49"/>
      <c r="AQ1103" s="17"/>
      <c r="AV1103" s="17"/>
      <c r="AZ1103" s="17"/>
      <c r="BD1103" s="17"/>
    </row>
    <row r="1104" spans="1:56" s="10" customFormat="1" hidden="1" x14ac:dyDescent="0.2">
      <c r="AJ1104" s="49"/>
      <c r="AQ1104" s="17"/>
      <c r="AV1104" s="17"/>
      <c r="AZ1104" s="17"/>
      <c r="BD1104" s="17"/>
    </row>
    <row r="1105" spans="1:60" s="10" customFormat="1" hidden="1" x14ac:dyDescent="0.2">
      <c r="AJ1105" s="49"/>
      <c r="AQ1105" s="17"/>
      <c r="AV1105" s="17"/>
      <c r="AZ1105" s="17"/>
      <c r="BD1105" s="17"/>
    </row>
    <row r="1106" spans="1:60" s="10" customFormat="1" hidden="1" x14ac:dyDescent="0.2">
      <c r="AJ1106" s="49"/>
      <c r="AQ1106" s="17"/>
      <c r="AV1106" s="17"/>
      <c r="AZ1106" s="17"/>
      <c r="BD1106" s="17"/>
    </row>
    <row r="1107" spans="1:60" s="10" customFormat="1" hidden="1" x14ac:dyDescent="0.2">
      <c r="AJ1107" s="49"/>
      <c r="AQ1107" s="17"/>
      <c r="AV1107" s="17"/>
      <c r="AZ1107" s="17"/>
      <c r="BD1107" s="17"/>
    </row>
    <row r="1108" spans="1:60" s="10" customFormat="1" hidden="1" x14ac:dyDescent="0.2">
      <c r="AJ1108" s="49"/>
      <c r="AQ1108" s="17"/>
      <c r="AV1108" s="17"/>
      <c r="AZ1108" s="17"/>
      <c r="BD1108" s="17"/>
    </row>
    <row r="1109" spans="1:60" s="10" customFormat="1" hidden="1" x14ac:dyDescent="0.2">
      <c r="AJ1109" s="49"/>
      <c r="AQ1109" s="17"/>
      <c r="AV1109" s="17"/>
      <c r="AZ1109" s="17"/>
      <c r="BD1109" s="17"/>
    </row>
    <row r="1110" spans="1:60" s="10" customFormat="1" hidden="1" x14ac:dyDescent="0.2">
      <c r="AJ1110" s="49"/>
      <c r="AQ1110" s="17"/>
      <c r="AV1110" s="17"/>
      <c r="AZ1110" s="17"/>
      <c r="BD1110" s="17"/>
    </row>
    <row r="1111" spans="1:60" s="10" customFormat="1" hidden="1" x14ac:dyDescent="0.2">
      <c r="AJ1111" s="49"/>
      <c r="AQ1111" s="17"/>
      <c r="AV1111" s="17"/>
      <c r="AZ1111" s="17"/>
      <c r="BD1111" s="17"/>
    </row>
    <row r="1112" spans="1:60" s="10" customFormat="1" hidden="1" x14ac:dyDescent="0.2">
      <c r="B1112" s="17"/>
      <c r="C1112" s="17"/>
      <c r="D1112" s="17"/>
      <c r="E1112" s="17"/>
      <c r="G1112" s="17"/>
      <c r="H1112" s="17"/>
      <c r="M1112" s="17"/>
      <c r="N1112" s="17"/>
      <c r="O1112" s="17"/>
      <c r="P1112" s="17"/>
      <c r="Q1112" s="17"/>
      <c r="AJ1112" s="49"/>
      <c r="AQ1112" s="17"/>
      <c r="AV1112" s="17"/>
      <c r="AZ1112" s="17"/>
      <c r="BD1112" s="17"/>
      <c r="BG1112" s="17"/>
      <c r="BH1112" s="17"/>
    </row>
    <row r="1113" spans="1:60" hidden="1" x14ac:dyDescent="0.2">
      <c r="A1113" s="10"/>
      <c r="F1113" s="10"/>
    </row>
    <row r="1114" spans="1:60" hidden="1" x14ac:dyDescent="0.2">
      <c r="A1114" s="10"/>
    </row>
    <row r="1115" spans="1:60" hidden="1" x14ac:dyDescent="0.2">
      <c r="A1115" s="10"/>
    </row>
    <row r="1116" spans="1:60" hidden="1" x14ac:dyDescent="0.2">
      <c r="A1116" s="10"/>
    </row>
    <row r="1117" spans="1:60" hidden="1" x14ac:dyDescent="0.2">
      <c r="A1117" s="10"/>
    </row>
  </sheetData>
  <sortState xmlns:xlrd2="http://schemas.microsoft.com/office/spreadsheetml/2017/richdata2" ref="F532:F639">
    <sortCondition ref="F639"/>
  </sortState>
  <dataConsolidate/>
  <mergeCells count="524">
    <mergeCell ref="X59:Y59"/>
    <mergeCell ref="AI2:AI9"/>
    <mergeCell ref="AE49:AL49"/>
    <mergeCell ref="AE48:AL48"/>
    <mergeCell ref="AE44:AL44"/>
    <mergeCell ref="AX43:BB43"/>
    <mergeCell ref="AX42:BB42"/>
    <mergeCell ref="AD42:AL42"/>
    <mergeCell ref="AD39:BF40"/>
    <mergeCell ref="AD34:AL34"/>
    <mergeCell ref="AD25:AL25"/>
    <mergeCell ref="AD24:AL24"/>
    <mergeCell ref="AD22:AL22"/>
    <mergeCell ref="AD21:AL21"/>
    <mergeCell ref="AD20:AL20"/>
    <mergeCell ref="AD14:AL14"/>
    <mergeCell ref="AS3:AS4"/>
    <mergeCell ref="AS5:AS7"/>
    <mergeCell ref="AJ3:AJ4"/>
    <mergeCell ref="AJ5:AJ7"/>
    <mergeCell ref="AT3:AY4"/>
    <mergeCell ref="AT5:AY7"/>
    <mergeCell ref="AT2:AY2"/>
    <mergeCell ref="AK3:AP4"/>
    <mergeCell ref="AK5:AP7"/>
    <mergeCell ref="AK2:AP2"/>
    <mergeCell ref="Z27:AA27"/>
    <mergeCell ref="K20:M20"/>
    <mergeCell ref="N20:U20"/>
    <mergeCell ref="V20:W20"/>
    <mergeCell ref="X20:Y20"/>
    <mergeCell ref="Z20:AA20"/>
    <mergeCell ref="K15:M15"/>
    <mergeCell ref="N15:U15"/>
    <mergeCell ref="V15:W15"/>
    <mergeCell ref="X15:Y15"/>
    <mergeCell ref="AM14:AN14"/>
    <mergeCell ref="AO14:AP14"/>
    <mergeCell ref="AD27:BF27"/>
    <mergeCell ref="A20:F20"/>
    <mergeCell ref="G20:H20"/>
    <mergeCell ref="A25:AA26"/>
    <mergeCell ref="A21:F21"/>
    <mergeCell ref="G21:H21"/>
    <mergeCell ref="K21:M21"/>
    <mergeCell ref="N21:U21"/>
    <mergeCell ref="V21:W21"/>
    <mergeCell ref="X21:Y21"/>
    <mergeCell ref="Z21:AA21"/>
    <mergeCell ref="N22:U22"/>
    <mergeCell ref="V22:W22"/>
    <mergeCell ref="X22:Y22"/>
    <mergeCell ref="A24:F24"/>
    <mergeCell ref="G24:H24"/>
    <mergeCell ref="K24:M24"/>
    <mergeCell ref="K45:M45"/>
    <mergeCell ref="BC45:BD45"/>
    <mergeCell ref="Z45:AA45"/>
    <mergeCell ref="AM45:AP45"/>
    <mergeCell ref="N24:U24"/>
    <mergeCell ref="V24:W24"/>
    <mergeCell ref="X24:Y24"/>
    <mergeCell ref="Z24:AA24"/>
    <mergeCell ref="X23:Y23"/>
    <mergeCell ref="Z23:AA23"/>
    <mergeCell ref="AD26:BF26"/>
    <mergeCell ref="K27:M27"/>
    <mergeCell ref="A44:AA44"/>
    <mergeCell ref="A42:F42"/>
    <mergeCell ref="G42:H42"/>
    <mergeCell ref="K42:M42"/>
    <mergeCell ref="A27:F27"/>
    <mergeCell ref="G27:H27"/>
    <mergeCell ref="N27:U27"/>
    <mergeCell ref="V27:W27"/>
    <mergeCell ref="X27:Y27"/>
    <mergeCell ref="BE24:BF24"/>
    <mergeCell ref="AM25:AN25"/>
    <mergeCell ref="AM24:AN24"/>
    <mergeCell ref="BC46:BD46"/>
    <mergeCell ref="BC47:BD47"/>
    <mergeCell ref="BE47:BF47"/>
    <mergeCell ref="BE46:BF46"/>
    <mergeCell ref="BE45:BF45"/>
    <mergeCell ref="AR45:AW45"/>
    <mergeCell ref="AR46:AW46"/>
    <mergeCell ref="AR47:AW47"/>
    <mergeCell ref="AX45:BB45"/>
    <mergeCell ref="AX46:BB46"/>
    <mergeCell ref="AX47:BB47"/>
    <mergeCell ref="AR1:AU1"/>
    <mergeCell ref="AV1:AW1"/>
    <mergeCell ref="AM46:AP46"/>
    <mergeCell ref="AM47:AP47"/>
    <mergeCell ref="AE45:AL45"/>
    <mergeCell ref="AE46:AL46"/>
    <mergeCell ref="AE47:AL47"/>
    <mergeCell ref="A1:M1"/>
    <mergeCell ref="N1:AG1"/>
    <mergeCell ref="AI1:AP1"/>
    <mergeCell ref="AO13:AX13"/>
    <mergeCell ref="A11:AA12"/>
    <mergeCell ref="AD11:BF12"/>
    <mergeCell ref="A13:F13"/>
    <mergeCell ref="G13:H13"/>
    <mergeCell ref="I13:J13"/>
    <mergeCell ref="K13:U13"/>
    <mergeCell ref="V13:W13"/>
    <mergeCell ref="X13:Y13"/>
    <mergeCell ref="Z13:AA13"/>
    <mergeCell ref="AD13:AN13"/>
    <mergeCell ref="BE14:BF14"/>
    <mergeCell ref="A14:F14"/>
    <mergeCell ref="G14:H14"/>
    <mergeCell ref="A2:C2"/>
    <mergeCell ref="D2:M2"/>
    <mergeCell ref="N2:AG2"/>
    <mergeCell ref="N5:AG5"/>
    <mergeCell ref="A7:AD9"/>
    <mergeCell ref="N3:AG4"/>
    <mergeCell ref="A4:C4"/>
    <mergeCell ref="D4:M4"/>
    <mergeCell ref="K14:M14"/>
    <mergeCell ref="N14:U14"/>
    <mergeCell ref="V14:W14"/>
    <mergeCell ref="X14:Y14"/>
    <mergeCell ref="Z14:AA14"/>
    <mergeCell ref="AQ14:AZ14"/>
    <mergeCell ref="BA14:BB14"/>
    <mergeCell ref="BC14:BD14"/>
    <mergeCell ref="AM16:AN16"/>
    <mergeCell ref="AQ16:AS16"/>
    <mergeCell ref="AT16:AZ16"/>
    <mergeCell ref="BA16:BB16"/>
    <mergeCell ref="BC16:BD16"/>
    <mergeCell ref="BE16:BF16"/>
    <mergeCell ref="BC15:BD15"/>
    <mergeCell ref="BE15:BF15"/>
    <mergeCell ref="AM15:AN15"/>
    <mergeCell ref="AQ15:AS15"/>
    <mergeCell ref="AT15:AZ15"/>
    <mergeCell ref="BA15:BB15"/>
    <mergeCell ref="A16:F16"/>
    <mergeCell ref="G16:H16"/>
    <mergeCell ref="K16:M16"/>
    <mergeCell ref="N16:U16"/>
    <mergeCell ref="V16:W16"/>
    <mergeCell ref="X16:Y16"/>
    <mergeCell ref="Z16:AA16"/>
    <mergeCell ref="AD16:AL16"/>
    <mergeCell ref="Z15:AA15"/>
    <mergeCell ref="AD15:AL15"/>
    <mergeCell ref="A15:F15"/>
    <mergeCell ref="G15:H15"/>
    <mergeCell ref="BC17:BD17"/>
    <mergeCell ref="BE17:BF17"/>
    <mergeCell ref="A18:F18"/>
    <mergeCell ref="G18:H18"/>
    <mergeCell ref="K18:M18"/>
    <mergeCell ref="N18:U18"/>
    <mergeCell ref="V18:W18"/>
    <mergeCell ref="X18:Y18"/>
    <mergeCell ref="Z18:AA18"/>
    <mergeCell ref="AD18:AL18"/>
    <mergeCell ref="Z17:AA17"/>
    <mergeCell ref="AD17:AL17"/>
    <mergeCell ref="AM17:AN17"/>
    <mergeCell ref="AQ17:AS17"/>
    <mergeCell ref="AT17:AZ17"/>
    <mergeCell ref="BA17:BB17"/>
    <mergeCell ref="A17:F17"/>
    <mergeCell ref="G17:H17"/>
    <mergeCell ref="K17:M17"/>
    <mergeCell ref="N17:U17"/>
    <mergeCell ref="V17:W17"/>
    <mergeCell ref="X17:Y17"/>
    <mergeCell ref="AM18:AN18"/>
    <mergeCell ref="AQ18:AS18"/>
    <mergeCell ref="BE18:BF18"/>
    <mergeCell ref="AM21:AN21"/>
    <mergeCell ref="AQ21:AS21"/>
    <mergeCell ref="AT21:AZ21"/>
    <mergeCell ref="BA21:BB21"/>
    <mergeCell ref="BC21:BD21"/>
    <mergeCell ref="BC19:BD19"/>
    <mergeCell ref="BE19:BF19"/>
    <mergeCell ref="AM20:AN20"/>
    <mergeCell ref="AQ20:AS20"/>
    <mergeCell ref="AT20:AZ20"/>
    <mergeCell ref="BA20:BB20"/>
    <mergeCell ref="BC20:BD20"/>
    <mergeCell ref="BE20:BF20"/>
    <mergeCell ref="BE21:BF21"/>
    <mergeCell ref="A19:F19"/>
    <mergeCell ref="G19:H19"/>
    <mergeCell ref="K19:M19"/>
    <mergeCell ref="N19:U19"/>
    <mergeCell ref="V19:W19"/>
    <mergeCell ref="X19:Y19"/>
    <mergeCell ref="AT18:AZ18"/>
    <mergeCell ref="BA18:BB18"/>
    <mergeCell ref="BC18:BD18"/>
    <mergeCell ref="Z19:AA19"/>
    <mergeCell ref="AD19:AL19"/>
    <mergeCell ref="AM19:AN19"/>
    <mergeCell ref="AQ19:AS19"/>
    <mergeCell ref="AT19:AZ19"/>
    <mergeCell ref="BA19:BB19"/>
    <mergeCell ref="BE22:BF22"/>
    <mergeCell ref="A23:F23"/>
    <mergeCell ref="G23:H23"/>
    <mergeCell ref="K23:M23"/>
    <mergeCell ref="N23:U23"/>
    <mergeCell ref="V23:W23"/>
    <mergeCell ref="BA23:BB23"/>
    <mergeCell ref="BC23:BD23"/>
    <mergeCell ref="BE23:BF23"/>
    <mergeCell ref="AD23:AL23"/>
    <mergeCell ref="AM23:AN23"/>
    <mergeCell ref="AQ23:AS23"/>
    <mergeCell ref="AT23:AZ23"/>
    <mergeCell ref="AQ22:AS22"/>
    <mergeCell ref="AT22:AZ22"/>
    <mergeCell ref="BA22:BB22"/>
    <mergeCell ref="BC22:BD22"/>
    <mergeCell ref="AM22:AN22"/>
    <mergeCell ref="A22:F22"/>
    <mergeCell ref="G22:H22"/>
    <mergeCell ref="K22:M22"/>
    <mergeCell ref="AQ24:AS24"/>
    <mergeCell ref="AT24:AZ24"/>
    <mergeCell ref="BA24:BB24"/>
    <mergeCell ref="BC24:BD24"/>
    <mergeCell ref="AQ25:AS25"/>
    <mergeCell ref="AT25:AZ25"/>
    <mergeCell ref="BA25:BB25"/>
    <mergeCell ref="BC25:BD25"/>
    <mergeCell ref="BE25:BF25"/>
    <mergeCell ref="BA28:BB28"/>
    <mergeCell ref="BC28:BD28"/>
    <mergeCell ref="BE28:BF28"/>
    <mergeCell ref="A29:F29"/>
    <mergeCell ref="G29:H29"/>
    <mergeCell ref="K29:M29"/>
    <mergeCell ref="N29:U29"/>
    <mergeCell ref="V29:W29"/>
    <mergeCell ref="BA29:BB29"/>
    <mergeCell ref="BC29:BD29"/>
    <mergeCell ref="BE29:BF29"/>
    <mergeCell ref="AD29:AL29"/>
    <mergeCell ref="AM29:AN29"/>
    <mergeCell ref="AQ29:AS29"/>
    <mergeCell ref="AT29:AZ29"/>
    <mergeCell ref="A28:F28"/>
    <mergeCell ref="G28:H28"/>
    <mergeCell ref="K28:M28"/>
    <mergeCell ref="N28:U28"/>
    <mergeCell ref="V28:W28"/>
    <mergeCell ref="X28:Y28"/>
    <mergeCell ref="Z28:AA28"/>
    <mergeCell ref="AD28:AL28"/>
    <mergeCell ref="AM28:AN28"/>
    <mergeCell ref="K30:M30"/>
    <mergeCell ref="N30:U30"/>
    <mergeCell ref="V30:W30"/>
    <mergeCell ref="X30:Y30"/>
    <mergeCell ref="Z30:AA30"/>
    <mergeCell ref="X29:Y29"/>
    <mergeCell ref="Z29:AA29"/>
    <mergeCell ref="AO28:AP28"/>
    <mergeCell ref="AQ28:AZ28"/>
    <mergeCell ref="BE31:BF31"/>
    <mergeCell ref="A32:AA32"/>
    <mergeCell ref="AD32:AL32"/>
    <mergeCell ref="AM32:AN32"/>
    <mergeCell ref="AQ32:AS32"/>
    <mergeCell ref="AT32:AZ32"/>
    <mergeCell ref="BE30:BF30"/>
    <mergeCell ref="A31:F31"/>
    <mergeCell ref="G31:H31"/>
    <mergeCell ref="K31:M31"/>
    <mergeCell ref="N31:U31"/>
    <mergeCell ref="V31:W31"/>
    <mergeCell ref="X31:Y31"/>
    <mergeCell ref="Z31:AA31"/>
    <mergeCell ref="AD31:AL31"/>
    <mergeCell ref="AM31:AN31"/>
    <mergeCell ref="AD30:AL30"/>
    <mergeCell ref="AM30:AN30"/>
    <mergeCell ref="AQ30:AS30"/>
    <mergeCell ref="AT30:AZ30"/>
    <mergeCell ref="BA30:BB30"/>
    <mergeCell ref="BC30:BD30"/>
    <mergeCell ref="A30:F30"/>
    <mergeCell ref="G30:H30"/>
    <mergeCell ref="A33:AA34"/>
    <mergeCell ref="AD33:AL33"/>
    <mergeCell ref="AM33:AN33"/>
    <mergeCell ref="AQ33:AS33"/>
    <mergeCell ref="AT33:AZ33"/>
    <mergeCell ref="BA33:BB33"/>
    <mergeCell ref="BC33:BD33"/>
    <mergeCell ref="AQ31:AS31"/>
    <mergeCell ref="AT31:AZ31"/>
    <mergeCell ref="BA31:BB31"/>
    <mergeCell ref="BC31:BD31"/>
    <mergeCell ref="BE33:BF33"/>
    <mergeCell ref="AM34:AN34"/>
    <mergeCell ref="AQ34:AS34"/>
    <mergeCell ref="AT34:AZ34"/>
    <mergeCell ref="BA34:BB34"/>
    <mergeCell ref="BC34:BD34"/>
    <mergeCell ref="BE34:BF34"/>
    <mergeCell ref="BA32:BB32"/>
    <mergeCell ref="BC32:BD32"/>
    <mergeCell ref="BE32:BF32"/>
    <mergeCell ref="BE36:BF36"/>
    <mergeCell ref="BC35:BD35"/>
    <mergeCell ref="BE35:BF35"/>
    <mergeCell ref="A36:F36"/>
    <mergeCell ref="G36:H36"/>
    <mergeCell ref="K36:M36"/>
    <mergeCell ref="N36:U36"/>
    <mergeCell ref="V36:W36"/>
    <mergeCell ref="X36:Y36"/>
    <mergeCell ref="Z36:AA36"/>
    <mergeCell ref="AD36:AL36"/>
    <mergeCell ref="Z35:AA35"/>
    <mergeCell ref="AD35:AL35"/>
    <mergeCell ref="AM35:AN35"/>
    <mergeCell ref="AQ35:AS35"/>
    <mergeCell ref="AT35:AZ35"/>
    <mergeCell ref="BA35:BB35"/>
    <mergeCell ref="A35:F35"/>
    <mergeCell ref="G35:H35"/>
    <mergeCell ref="I35:J35"/>
    <mergeCell ref="K35:U35"/>
    <mergeCell ref="V35:W35"/>
    <mergeCell ref="X35:Y35"/>
    <mergeCell ref="K37:M37"/>
    <mergeCell ref="N37:U37"/>
    <mergeCell ref="V37:W37"/>
    <mergeCell ref="X37:Y37"/>
    <mergeCell ref="AM36:AN36"/>
    <mergeCell ref="AQ36:AS36"/>
    <mergeCell ref="AT36:AZ36"/>
    <mergeCell ref="BA36:BB36"/>
    <mergeCell ref="BC36:BD36"/>
    <mergeCell ref="AM38:AN38"/>
    <mergeCell ref="AQ38:AS38"/>
    <mergeCell ref="AT38:AZ38"/>
    <mergeCell ref="BA38:BB38"/>
    <mergeCell ref="BC38:BD38"/>
    <mergeCell ref="BE38:BF38"/>
    <mergeCell ref="BC37:BD37"/>
    <mergeCell ref="BE37:BF37"/>
    <mergeCell ref="A38:F38"/>
    <mergeCell ref="G38:H38"/>
    <mergeCell ref="K38:M38"/>
    <mergeCell ref="N38:U38"/>
    <mergeCell ref="V38:W38"/>
    <mergeCell ref="X38:Y38"/>
    <mergeCell ref="Z38:AA38"/>
    <mergeCell ref="AD38:AL38"/>
    <mergeCell ref="Z37:AA37"/>
    <mergeCell ref="AD37:AL37"/>
    <mergeCell ref="AM37:AN37"/>
    <mergeCell ref="AQ37:AS37"/>
    <mergeCell ref="AT37:AZ37"/>
    <mergeCell ref="BA37:BB37"/>
    <mergeCell ref="A37:F37"/>
    <mergeCell ref="G37:H37"/>
    <mergeCell ref="Z39:AA39"/>
    <mergeCell ref="A40:F40"/>
    <mergeCell ref="G40:H40"/>
    <mergeCell ref="K40:M40"/>
    <mergeCell ref="N40:U40"/>
    <mergeCell ref="V40:W40"/>
    <mergeCell ref="X40:Y40"/>
    <mergeCell ref="Z40:AA40"/>
    <mergeCell ref="A39:F39"/>
    <mergeCell ref="G39:H39"/>
    <mergeCell ref="K39:M39"/>
    <mergeCell ref="N39:U39"/>
    <mergeCell ref="V39:W39"/>
    <mergeCell ref="X39:Y39"/>
    <mergeCell ref="N42:U42"/>
    <mergeCell ref="V42:W42"/>
    <mergeCell ref="X42:Y42"/>
    <mergeCell ref="Z42:AA42"/>
    <mergeCell ref="A41:F41"/>
    <mergeCell ref="G41:H41"/>
    <mergeCell ref="K41:M41"/>
    <mergeCell ref="N41:U41"/>
    <mergeCell ref="V41:W41"/>
    <mergeCell ref="X41:Y41"/>
    <mergeCell ref="Z41:AA41"/>
    <mergeCell ref="AE43:AL43"/>
    <mergeCell ref="V45:W45"/>
    <mergeCell ref="X45:Y45"/>
    <mergeCell ref="AM43:AP43"/>
    <mergeCell ref="AR43:AW43"/>
    <mergeCell ref="BE43:BF43"/>
    <mergeCell ref="AM44:AP44"/>
    <mergeCell ref="AR44:AW44"/>
    <mergeCell ref="AM42:AP42"/>
    <mergeCell ref="AR42:AW42"/>
    <mergeCell ref="BC43:BD43"/>
    <mergeCell ref="AX44:BB44"/>
    <mergeCell ref="BC44:BD44"/>
    <mergeCell ref="BE44:BF44"/>
    <mergeCell ref="BC42:BD42"/>
    <mergeCell ref="BE42:BF42"/>
    <mergeCell ref="Z47:AA47"/>
    <mergeCell ref="A47:F47"/>
    <mergeCell ref="G47:H47"/>
    <mergeCell ref="K47:M47"/>
    <mergeCell ref="N47:U47"/>
    <mergeCell ref="V47:W47"/>
    <mergeCell ref="X47:Y47"/>
    <mergeCell ref="Z43:AA43"/>
    <mergeCell ref="A46:F46"/>
    <mergeCell ref="G46:H46"/>
    <mergeCell ref="K46:M46"/>
    <mergeCell ref="N46:U46"/>
    <mergeCell ref="V46:W46"/>
    <mergeCell ref="X46:Y46"/>
    <mergeCell ref="Z46:AA46"/>
    <mergeCell ref="A43:F43"/>
    <mergeCell ref="G43:H43"/>
    <mergeCell ref="K43:M43"/>
    <mergeCell ref="N43:U43"/>
    <mergeCell ref="V43:W43"/>
    <mergeCell ref="X43:Y43"/>
    <mergeCell ref="A45:F45"/>
    <mergeCell ref="G45:H45"/>
    <mergeCell ref="N45:U45"/>
    <mergeCell ref="AR49:AW49"/>
    <mergeCell ref="AX49:BB49"/>
    <mergeCell ref="BC49:BD49"/>
    <mergeCell ref="BE49:BF49"/>
    <mergeCell ref="AM48:AP48"/>
    <mergeCell ref="AR48:AW48"/>
    <mergeCell ref="AX48:BB48"/>
    <mergeCell ref="BC48:BD48"/>
    <mergeCell ref="BE48:BF48"/>
    <mergeCell ref="AM49:AP49"/>
    <mergeCell ref="A55:R55"/>
    <mergeCell ref="T55:U55"/>
    <mergeCell ref="V55:W55"/>
    <mergeCell ref="X55:AA55"/>
    <mergeCell ref="AD55:AG55"/>
    <mergeCell ref="AH55:AI55"/>
    <mergeCell ref="AH57:AI57"/>
    <mergeCell ref="AJ57:AK57"/>
    <mergeCell ref="AL57:AM57"/>
    <mergeCell ref="A56:AA56"/>
    <mergeCell ref="AD56:AG56"/>
    <mergeCell ref="AH56:AI56"/>
    <mergeCell ref="AJ56:AK56"/>
    <mergeCell ref="AL56:AM56"/>
    <mergeCell ref="U57:AA58"/>
    <mergeCell ref="AD57:AG57"/>
    <mergeCell ref="K58:L58"/>
    <mergeCell ref="AD58:AG58"/>
    <mergeCell ref="AH58:AI58"/>
    <mergeCell ref="AJ58:AK58"/>
    <mergeCell ref="AL58:AM58"/>
    <mergeCell ref="AJ55:AK55"/>
    <mergeCell ref="AL55:AM55"/>
    <mergeCell ref="AE51:AL51"/>
    <mergeCell ref="AM51:AP51"/>
    <mergeCell ref="AR51:AW51"/>
    <mergeCell ref="AX51:BB51"/>
    <mergeCell ref="BC51:BD51"/>
    <mergeCell ref="BE51:BF51"/>
    <mergeCell ref="AD59:AG59"/>
    <mergeCell ref="AH59:AI59"/>
    <mergeCell ref="AJ59:AK59"/>
    <mergeCell ref="AL59:AM59"/>
    <mergeCell ref="BA56:BF56"/>
    <mergeCell ref="BA57:BF57"/>
    <mergeCell ref="AO56:AP56"/>
    <mergeCell ref="AO58:AP58"/>
    <mergeCell ref="AD53:AM53"/>
    <mergeCell ref="AD54:AG54"/>
    <mergeCell ref="AH54:AI54"/>
    <mergeCell ref="AJ54:AK54"/>
    <mergeCell ref="AL54:AM54"/>
    <mergeCell ref="AZ55:BA55"/>
    <mergeCell ref="AO54:AP54"/>
    <mergeCell ref="V50:W50"/>
    <mergeCell ref="AE50:AL50"/>
    <mergeCell ref="AM50:AP50"/>
    <mergeCell ref="AR50:AW50"/>
    <mergeCell ref="AX50:BB50"/>
    <mergeCell ref="BC50:BD50"/>
    <mergeCell ref="X50:Y50"/>
    <mergeCell ref="Z50:AA50"/>
    <mergeCell ref="BE50:BF50"/>
    <mergeCell ref="A49:AA49"/>
    <mergeCell ref="AD60:AG60"/>
    <mergeCell ref="AH60:AI60"/>
    <mergeCell ref="AJ60:AK60"/>
    <mergeCell ref="AL60:AM60"/>
    <mergeCell ref="Z22:AA22"/>
    <mergeCell ref="A51:F51"/>
    <mergeCell ref="G51:H51"/>
    <mergeCell ref="V51:W51"/>
    <mergeCell ref="X51:Y51"/>
    <mergeCell ref="Z51:AA51"/>
    <mergeCell ref="A52:F52"/>
    <mergeCell ref="G52:H52"/>
    <mergeCell ref="K52:M52"/>
    <mergeCell ref="N52:U52"/>
    <mergeCell ref="V52:W52"/>
    <mergeCell ref="X52:Y52"/>
    <mergeCell ref="Z52:AA52"/>
    <mergeCell ref="K51:M51"/>
    <mergeCell ref="N51:U51"/>
    <mergeCell ref="A50:F50"/>
    <mergeCell ref="G50:H50"/>
    <mergeCell ref="I50:J50"/>
    <mergeCell ref="K50:U50"/>
  </mergeCells>
  <conditionalFormatting sqref="A32:AA32">
    <cfRule type="cellIs" dxfId="227" priority="437" stopIfTrue="1" operator="equal">
      <formula>"Delete if prior DeVry"</formula>
    </cfRule>
    <cfRule type="cellIs" dxfId="226" priority="438" stopIfTrue="1" operator="equal">
      <formula>"""delete if prior Devry"""</formula>
    </cfRule>
  </conditionalFormatting>
  <conditionalFormatting sqref="A48:AA48">
    <cfRule type="cellIs" priority="435" stopIfTrue="1" operator="equal">
      <formula>"""Delete if prior DeVry"""</formula>
    </cfRule>
    <cfRule type="cellIs" dxfId="225" priority="436" stopIfTrue="1" operator="equal">
      <formula>"Delete if prior DeVry"</formula>
    </cfRule>
  </conditionalFormatting>
  <conditionalFormatting sqref="AD26:BF26">
    <cfRule type="cellIs" dxfId="224" priority="429" stopIfTrue="1" operator="equal">
      <formula>"Delete if prior DeVry"</formula>
    </cfRule>
    <cfRule type="cellIs" dxfId="223" priority="430" stopIfTrue="1" operator="equal">
      <formula>"delete"</formula>
    </cfRule>
    <cfRule type="cellIs" dxfId="222" priority="431" stopIfTrue="1" operator="equal">
      <formula>"""Delete if prior DeVry"""</formula>
    </cfRule>
    <cfRule type="cellIs" priority="432" stopIfTrue="1" operator="equal">
      <formula>"Delete if prior DeVry"</formula>
    </cfRule>
    <cfRule type="cellIs" dxfId="221" priority="433" stopIfTrue="1" operator="equal">
      <formula>"""Delete if prior DeVry"""</formula>
    </cfRule>
    <cfRule type="cellIs" dxfId="220" priority="434" stopIfTrue="1" operator="equal">
      <formula>"""Delete if prior DeVry"""</formula>
    </cfRule>
  </conditionalFormatting>
  <conditionalFormatting sqref="AD39">
    <cfRule type="cellIs" dxfId="219" priority="428" stopIfTrue="1" operator="equal">
      <formula>"Delete if prior DeVry"</formula>
    </cfRule>
  </conditionalFormatting>
  <conditionalFormatting sqref="D2:M2 AR1 D4:M4 AK2:AP7 X55:AA55 AT2:AY7 AV1">
    <cfRule type="cellIs" dxfId="218" priority="427" stopIfTrue="1" operator="equal">
      <formula>0</formula>
    </cfRule>
  </conditionalFormatting>
  <conditionalFormatting sqref="AJ60:AK60">
    <cfRule type="cellIs" dxfId="217" priority="426" stopIfTrue="1" operator="lessThan">
      <formula>$AO$56+$AO$58</formula>
    </cfRule>
  </conditionalFormatting>
  <conditionalFormatting sqref="AD13:AN13">
    <cfRule type="expression" dxfId="216" priority="423">
      <formula>$AD$13=""</formula>
    </cfRule>
  </conditionalFormatting>
  <conditionalFormatting sqref="I534:I633 X533:Z558 BW75 A1:B3 Y32:Y35 W32:W35 AB6:AH14 AI2:AX12 C1:M14 N5:N14 AH1:AH4 N1:AG2 AY2:BB14 AY59:BF61 AL113:AL130 L73:L532 Y61 AB40:AC42 A5:B14 G103:G532 C48:W48 BG1:XFD32 AR43:AR44 AV74:AV103 AV109:AV122 AV129:AV136 AV138:AV532 AS144:AS1048576 AQ85:AQ532 AP144:AP1048576 AL137 G77:G79 BI33:XFD61 O6:AA13 BW62:BW67 I1002:I1020 C46:J47 AB608:AK1048576 AB533:AE607 AG533:AK607 AI29:AP31 BA29:BB31 A1077:A1083 A1104:A1048576 AT2:AY7 AI14:AX14 AI13:AO13 B533:D1038 T533:V558 T559:Z875 AL104:AL111 AM1007:AO1048576 AN991:AO1006 G23:J24 BH63:BH64 BG33:BG64 Z24:AA24 AL92:AL97 X28:X35 X46:AA48 AY53 N46:AC47 AB44:AC44 I41:J41 AD45:AE49 AB48:AC49 AB50:AE51 AQ45:AR51 BC45:BC51 BE45:BE51 AB39:AD39 BC1:BF14 AS52:BF52 AB52:AQ52 Z27:AA42 A28:V35 A25 O14:W14 Z14:AA14 J15 AQ582:AQ1048576 AW533:AY1048576 AZ581:AZ1048576 AV552:AV1048576 BA533:BC1048576 CE72:CE552 BW78:BW552 BS72:BU552 BE533:BF552 BE553:XFD1048576 BD556:BD1048576 Z45:AC45 J36 J37:Y37 J38:J39 J40:W40 Z43:AC43 AB64:AK66 A46:B48 A53:A64 BC16:BF31 AI16:BB28 AB16:AH31 AB15:AC15 Z60:AX61 Z59:AI59 AL59:AX59 AL140:AL1048576 K180:K184 E233:F233 C224:F224 S228:AK244 S209:AB227 AE209:AK227 C260:F260 S264:AK281 S245:AB263 AE245:AK263 C297:F297 S301:AK318 S282:AB300 AE282:AK300 C334:F334 S338:AK355 S319:AB337 AE319:AK337 C371:F371 S375:AK392 S356:AB374 AE356:AK374 C408:F408 S412:AK429 S393:AB411 AE393:AK411 C444:F444 S449:AK465 S430:AB448 AE430:AK448 C481:F481 S485:AK501 S466:AB484 AE466:AK484 C517:F517 S521:AK532 S502:AB520 AE502:AK520 AI1:AR1 AV1 AX1 B1039:E1048576 F533:F1048576 J27:V27 G16:J16 CE62:CE68 BS61:BU69 AV62:AV68 AR62:AR1048576 AT62:AU1048576 AS62:AS140 AQ62:AQ78 AP62:AP140 AM62:AO990 AL62:AL85 BX62:CD552 CF62:XFD552 BV62:BV552 BG65:BH552 BI62:BR552 G66:G75 L67:L70 R67:R156 M66:Q531 S67:AK208 AW62:BF532 B66:F223 G1024:H1048576 H1023 B59:H62 I182:J183 I185:K532 I180:J180 A68:A233 B225:F232 B234:F259 A235:A297 B261:F296 A300:A334 B298:F333 A336:A371 B335:F370 A374:A408 B372:F407 A411:A444 B409:F443 A447:A481 B445:F480 A484:A517 B482:F516 A520:A533 B518:F532 I67:K179 H66:H532 B53:AX57 B58:L58 R58:AX58 K1002:L1020 Q1005:Q1023 R876:Z1000 K534:L633 P532:Q617 I634:L1001 R159:R875 M618:Q1004 R1001:AA1048576 M1024:Q1048576 I533:L533 M532:N617 R59:X61 I1021:L1048576 M1005:O1023 I59:L63 R62:AK63 M58:Q62 J42:J43 A17:J19 BA38:BF38 AB38:AP38 AB32:AC37">
    <cfRule type="expression" dxfId="215" priority="403" stopIfTrue="1">
      <formula>#REF!&lt;&gt;""</formula>
    </cfRule>
  </conditionalFormatting>
  <conditionalFormatting sqref="AH55:AI58">
    <cfRule type="cellIs" dxfId="214" priority="421" operator="greaterThan">
      <formula>$AL$55</formula>
    </cfRule>
  </conditionalFormatting>
  <conditionalFormatting sqref="AH56:AI58">
    <cfRule type="cellIs" dxfId="213" priority="420" operator="greaterThan">
      <formula>$AL$56</formula>
    </cfRule>
  </conditionalFormatting>
  <conditionalFormatting sqref="AH57:AI58">
    <cfRule type="cellIs" dxfId="212" priority="419" operator="greaterThan">
      <formula>$AL$57</formula>
    </cfRule>
  </conditionalFormatting>
  <conditionalFormatting sqref="AH58:AI58">
    <cfRule type="cellIs" dxfId="211" priority="418" operator="greaterThan">
      <formula>$AL$58</formula>
    </cfRule>
  </conditionalFormatting>
  <conditionalFormatting sqref="H1004:H1022 G1001:G1023 AD44:AL44 AQ44:AW44 W550:W559 B1039:E1040 B533:D1038 AD43:AW43 AD42:BF42 BC43:BF44 BC45:BC51 BE45:BE51 A110:A121 B109:F120">
    <cfRule type="expression" dxfId="210" priority="394" stopIfTrue="1">
      <formula>#REF!&lt;&gt;""</formula>
    </cfRule>
  </conditionalFormatting>
  <conditionalFormatting sqref="BC16:BD25 X28:Y31 BC29:BD31 X46:Y47 BC38:BD38">
    <cfRule type="cellIs" dxfId="209" priority="389" operator="equal">
      <formula>0</formula>
    </cfRule>
  </conditionalFormatting>
  <conditionalFormatting sqref="AD52">
    <cfRule type="expression" priority="643" stopIfTrue="1">
      <formula>#REF!&lt;&gt;""</formula>
    </cfRule>
  </conditionalFormatting>
  <conditionalFormatting sqref="A45:J45 A44 B448:C453 B375:B381 I204:J207 I413:I427 I528:J530 C527:H529 A530 B529 I208:I218 H203:H217 I318:I329 H317:H328 I355:I366 H354:H365 I376:I403 H375:H402 I428:J439 H412:H438 I465:I476 H464:H475 B270:D270 B307:D307 B344:D344 B381:D381 B418:D418 B454:D454 B490:D490 B526:D526 A204:A224 B203:F223 B225:F232 A237:A260 B236:B259 A262:A271 B261:B269 A273:A297 B272:B296 A300:A308 B299:B306 A311:A334 B310:B333 A336:A345 B335:B344 A348:A371 B347:F370 A374:A382 B373:F374 A385:A408 B384:B407 A411:A419 B410:B418 A422:A444 B421:F443 A447:A455 B446:F447 A458:A481 B457:F480 A484:A491 B483:B490 B520:H525 A494:A517 B493:B516 A520:A527 B519 A226:A234 B233:D233 K204:L272 M203:Q271 L273:L530 M272:M529 R204:S530 Q272:Q529">
    <cfRule type="expression" dxfId="208" priority="329" stopIfTrue="1">
      <formula>#REF!&lt;&gt;""</formula>
    </cfRule>
  </conditionalFormatting>
  <conditionalFormatting sqref="BC16:BF25 AM44:AP44 AM45:AM51">
    <cfRule type="expression" dxfId="207" priority="328" stopIfTrue="1">
      <formula>#REF!&lt;&gt;""</formula>
    </cfRule>
  </conditionalFormatting>
  <conditionalFormatting sqref="I221 AC521:AE521 I501:I512 T514:U530 I492:J500 K478:K530 N477:P529 T478:U512 T467:V476 V478:V530 T441:U466 D448:F456 T405:U439 C375:F420 I371:J371 I334:J334 I345:J354 AC302:AC318 AN311:AP315 AN336:AO338 AN348:AO352 AN373:AO375 AN385:AO389 AN410:AO412 AN422:AO425 N307:O476 I228:I233 T204:U219 I235:J255 AR208:AR219 AN237:AO241 AN262:AO264 AN266:AO270 AV222:AW222 AV236:AW243 AV257:AW257 AN244:AO256 AN208:AO220 AQ227:AT236 AN227:AP228 AC228:AD228 I308:J317 N272:O293 T221:U255 AS208:AS220 K273:K464 V273:V466 P272:P476 AB204:AB241 T257:U403 AR331:AS366 AC236:AD244 AX273:AY478 AX491:AY530 AV271:AW280 AV294:AW294 AV308:AW317 AV331:AW331 AV345:AW354 AV368:AW368 AV382:AW391 AE273:AE482 AN392:AO404 AN318:AO330 AN281:AO293 AN273:AO278 AO299:AO310 AN299:AN301 AN494:AO498 AN519:AO521 AN458:AP462 AJ273:AK280 AA336:AA530 AS318:AS329 AA273:AB315 AT257:AT310 AS311:AT317 AN355:AO367 AR311:AR329 AC375:AD376 AC273:AD281 AK293:AK354 AQ311:AQ354 AP336:AP354 AV405:AW405 AP237:AQ310 AR257:AS292 AR237:AT255 AR294:AS310 AP368:AP425 AP446:AP457 AN446:AO448 AD301:AD318 J382:J391 AK367:AK530 AV419:AW427 AV441:AW441 AV455:AW464 AN465:AO477 AN429:AO441 AR368:AS440 J419:J427 AC378:AD392 AQ368:AQ462 AQ483:AQ530 AP483:AP521 AN483:AO485 AV478:AW478 I455:J464 AC485:AD501 AC449:AD465 AB336:AB462 AV514:AW514 AV492:AW500 AC523:AE530 AN501:AO513 AT331:AT464 AR442:AS530 AB484:AB530 AF273:AG530 AH273:AH500 AE484:AE519 AV528:AW530 AT465:AU530 AN530:AP530 AN204:AT205 AU204:AU464 AC204:AH208 H218:H220 I257:J257 I265:J292 I294 H222:H316 I331:J331 H329:H353 I368:J368 H366:H374 I405:J405 H403:H411 I441:J441 H439:H463 I478:J478 I514:J514 H476:H519 AH516:AJ530 AH513:AH514 AJ513:AJ514 AJ404:AJ511 AI273:AI514 AJ367:AJ402 AJ330:AJ365 AJ281:AJ291 AJ293:AJ328 AI255:AI264 AJ256:AJ264 AI204:AJ218 AI223:AJ254 AI219:AI221 AJ220:AJ221 G203:G519 AP57 AQ54:AR58 AO54:AO58 AP55 BH45 Z43:AA43 BC16:BF25 AZ273:BF530 AX204:BF272 BI204:CD530 BG203:BH529 Z24:AA24 V265:AK272 AK204:AK264 AM204:AM530 X28:X31 X46:X47 Z45:AA47 BC29:BF31 Z27:AA31 AL200:AL530 AV204:AW208 V204:AA264 W273:Z530 C234:F346 E233:F233 C224:F224 A225:A226 AE209:AH264 A261:A262 AB264:AD264 AB262:AB263 B298 AC338:AD355 C371:F371 B372:F372 B409 AC412:AD429 C444:F444 B445:F445 C483:F519 B482:F482 C481:F481 B518 BC38:BF38">
    <cfRule type="expression" dxfId="206" priority="325" stopIfTrue="1">
      <formula>#REF!&lt;&gt;""</formula>
    </cfRule>
  </conditionalFormatting>
  <conditionalFormatting sqref="AX43:BB44 AX45:AX51">
    <cfRule type="cellIs" dxfId="205" priority="281" operator="equal">
      <formula>0</formula>
    </cfRule>
  </conditionalFormatting>
  <conditionalFormatting sqref="AQ45">
    <cfRule type="expression" dxfId="204" priority="278" stopIfTrue="1">
      <formula>#REF!&lt;&gt;""</formula>
    </cfRule>
  </conditionalFormatting>
  <conditionalFormatting sqref="AQ46">
    <cfRule type="expression" dxfId="203" priority="277" stopIfTrue="1">
      <formula>#REF!&lt;&gt;""</formula>
    </cfRule>
  </conditionalFormatting>
  <conditionalFormatting sqref="AQ47">
    <cfRule type="expression" dxfId="202" priority="276" stopIfTrue="1">
      <formula>#REF!&lt;&gt;""</formula>
    </cfRule>
  </conditionalFormatting>
  <conditionalFormatting sqref="AQ48 BH46:BH53 BH57:BH60 BH33:BH44">
    <cfRule type="expression" dxfId="201" priority="275" stopIfTrue="1">
      <formula>#REF!&lt;&gt;""</formula>
    </cfRule>
  </conditionalFormatting>
  <conditionalFormatting sqref="AQ49">
    <cfRule type="expression" dxfId="200" priority="274" stopIfTrue="1">
      <formula>#REF!&lt;&gt;""</formula>
    </cfRule>
  </conditionalFormatting>
  <conditionalFormatting sqref="AQ50">
    <cfRule type="expression" dxfId="199" priority="273" stopIfTrue="1">
      <formula>#REF!&lt;&gt;""</formula>
    </cfRule>
  </conditionalFormatting>
  <conditionalFormatting sqref="AQ51">
    <cfRule type="expression" dxfId="198" priority="272" stopIfTrue="1">
      <formula>#REF!&lt;&gt;""</formula>
    </cfRule>
  </conditionalFormatting>
  <conditionalFormatting sqref="J1002:J1020">
    <cfRule type="expression" dxfId="197" priority="271" stopIfTrue="1">
      <formula>#REF!&lt;&gt;""</formula>
    </cfRule>
  </conditionalFormatting>
  <conditionalFormatting sqref="AA670:AA671">
    <cfRule type="expression" dxfId="196" priority="269" stopIfTrue="1">
      <formula>#REF!&lt;&gt;""</formula>
    </cfRule>
  </conditionalFormatting>
  <conditionalFormatting sqref="AA631:AA635">
    <cfRule type="expression" dxfId="195" priority="268" stopIfTrue="1">
      <formula>#REF!&lt;&gt;""</formula>
    </cfRule>
  </conditionalFormatting>
  <conditionalFormatting sqref="K46:M47">
    <cfRule type="expression" dxfId="194" priority="267" stopIfTrue="1">
      <formula>#REF!&lt;&gt;""</formula>
    </cfRule>
  </conditionalFormatting>
  <conditionalFormatting sqref="P1022:P1023">
    <cfRule type="expression" dxfId="193" priority="265" stopIfTrue="1">
      <formula>#REF!&lt;&gt;""</formula>
    </cfRule>
  </conditionalFormatting>
  <conditionalFormatting sqref="P1005:P1023">
    <cfRule type="expression" dxfId="192" priority="264" stopIfTrue="1">
      <formula>#REF!&lt;&gt;""</formula>
    </cfRule>
  </conditionalFormatting>
  <conditionalFormatting sqref="AA636:AA640">
    <cfRule type="expression" dxfId="191" priority="261" stopIfTrue="1">
      <formula>#REF!&lt;&gt;""</formula>
    </cfRule>
  </conditionalFormatting>
  <conditionalFormatting sqref="AY53">
    <cfRule type="expression" priority="260" stopIfTrue="1">
      <formula>#REF!&lt;&gt;""</formula>
    </cfRule>
  </conditionalFormatting>
  <conditionalFormatting sqref="AA638:AA642">
    <cfRule type="expression" dxfId="190" priority="258" stopIfTrue="1">
      <formula>#REF!&lt;&gt;""</formula>
    </cfRule>
  </conditionalFormatting>
  <conditionalFormatting sqref="AA643:AA646">
    <cfRule type="expression" dxfId="189" priority="257" stopIfTrue="1">
      <formula>#REF!&lt;&gt;""</formula>
    </cfRule>
  </conditionalFormatting>
  <conditionalFormatting sqref="AQ29:AZ29">
    <cfRule type="expression" dxfId="188" priority="249" stopIfTrue="1">
      <formula>#REF!&lt;&gt;""</formula>
    </cfRule>
  </conditionalFormatting>
  <conditionalFormatting sqref="AQ30:AZ30">
    <cfRule type="expression" dxfId="187" priority="248" stopIfTrue="1">
      <formula>#REF!&lt;&gt;""</formula>
    </cfRule>
  </conditionalFormatting>
  <conditionalFormatting sqref="AQ31:AZ31">
    <cfRule type="expression" dxfId="186" priority="247" stopIfTrue="1">
      <formula>#REF!&lt;&gt;""</formula>
    </cfRule>
  </conditionalFormatting>
  <conditionalFormatting sqref="AQ38:AZ38">
    <cfRule type="expression" dxfId="179" priority="240" stopIfTrue="1">
      <formula>#REF!&lt;&gt;""</formula>
    </cfRule>
  </conditionalFormatting>
  <conditionalFormatting sqref="A1086:A1103">
    <cfRule type="expression" dxfId="178" priority="239" stopIfTrue="1">
      <formula>#REF!&lt;&gt;""</formula>
    </cfRule>
  </conditionalFormatting>
  <conditionalFormatting sqref="A1084:A1089">
    <cfRule type="expression" dxfId="177" priority="238" stopIfTrue="1">
      <formula>#REF!&lt;&gt;""</formula>
    </cfRule>
  </conditionalFormatting>
  <conditionalFormatting sqref="A1084:A1103">
    <cfRule type="expression" dxfId="176" priority="237" stopIfTrue="1">
      <formula>#REF!&lt;&gt;""</formula>
    </cfRule>
  </conditionalFormatting>
  <conditionalFormatting sqref="A1091:A1097">
    <cfRule type="expression" dxfId="175" priority="236" stopIfTrue="1">
      <formula>#REF!&lt;&gt;""</formula>
    </cfRule>
  </conditionalFormatting>
  <conditionalFormatting sqref="A1086:A1092">
    <cfRule type="expression" dxfId="174" priority="235" stopIfTrue="1">
      <formula>#REF!&lt;&gt;""</formula>
    </cfRule>
  </conditionalFormatting>
  <conditionalFormatting sqref="A1093:A1098">
    <cfRule type="expression" dxfId="173" priority="234" stopIfTrue="1">
      <formula>#REF!&lt;&gt;""</formula>
    </cfRule>
  </conditionalFormatting>
  <conditionalFormatting sqref="A1091:A1096">
    <cfRule type="expression" dxfId="172" priority="233" stopIfTrue="1">
      <formula>#REF!&lt;&gt;""</formula>
    </cfRule>
  </conditionalFormatting>
  <conditionalFormatting sqref="A1098:A1103">
    <cfRule type="expression" dxfId="171" priority="232" stopIfTrue="1">
      <formula>#REF!&lt;&gt;""</formula>
    </cfRule>
  </conditionalFormatting>
  <conditionalFormatting sqref="A1093:A1099">
    <cfRule type="expression" dxfId="170" priority="231" stopIfTrue="1">
      <formula>#REF!&lt;&gt;""</formula>
    </cfRule>
  </conditionalFormatting>
  <conditionalFormatting sqref="A1100:A1103">
    <cfRule type="expression" dxfId="169" priority="230" stopIfTrue="1">
      <formula>#REF!&lt;&gt;""</formula>
    </cfRule>
  </conditionalFormatting>
  <conditionalFormatting sqref="AA624:AA628">
    <cfRule type="expression" dxfId="168" priority="190" stopIfTrue="1">
      <formula>#REF!&lt;&gt;""</formula>
    </cfRule>
  </conditionalFormatting>
  <conditionalFormatting sqref="AA629:AA633">
    <cfRule type="expression" dxfId="167" priority="189" stopIfTrue="1">
      <formula>#REF!&lt;&gt;""</formula>
    </cfRule>
  </conditionalFormatting>
  <conditionalFormatting sqref="AA631:AA635">
    <cfRule type="expression" dxfId="166" priority="188" stopIfTrue="1">
      <formula>#REF!&lt;&gt;""</formula>
    </cfRule>
  </conditionalFormatting>
  <conditionalFormatting sqref="AA636:AA639">
    <cfRule type="expression" dxfId="165" priority="187" stopIfTrue="1">
      <formula>#REF!&lt;&gt;""</formula>
    </cfRule>
  </conditionalFormatting>
  <conditionalFormatting sqref="BH45">
    <cfRule type="expression" dxfId="164" priority="219" stopIfTrue="1">
      <formula>#REF!&lt;&gt;""</formula>
    </cfRule>
  </conditionalFormatting>
  <conditionalFormatting sqref="BH44">
    <cfRule type="expression" dxfId="163" priority="218" stopIfTrue="1">
      <formula>#REF!&lt;&gt;""</formula>
    </cfRule>
  </conditionalFormatting>
  <conditionalFormatting sqref="A1059:A1076">
    <cfRule type="expression" dxfId="162" priority="217" stopIfTrue="1">
      <formula>#REF!&lt;&gt;""</formula>
    </cfRule>
  </conditionalFormatting>
  <conditionalFormatting sqref="A1058">
    <cfRule type="expression" dxfId="161" priority="216" stopIfTrue="1">
      <formula>#REF!&lt;&gt;""</formula>
    </cfRule>
  </conditionalFormatting>
  <conditionalFormatting sqref="A1058">
    <cfRule type="expression" dxfId="160" priority="215" stopIfTrue="1">
      <formula>#REF!&lt;&gt;""</formula>
    </cfRule>
  </conditionalFormatting>
  <conditionalFormatting sqref="A1058">
    <cfRule type="expression" dxfId="159" priority="214" stopIfTrue="1">
      <formula>#REF!&lt;&gt;""</formula>
    </cfRule>
  </conditionalFormatting>
  <conditionalFormatting sqref="A1058">
    <cfRule type="expression" dxfId="158" priority="213" stopIfTrue="1">
      <formula>#REF!&lt;&gt;""</formula>
    </cfRule>
  </conditionalFormatting>
  <conditionalFormatting sqref="A1054:A1057">
    <cfRule type="expression" dxfId="157" priority="212" stopIfTrue="1">
      <formula>#REF!&lt;&gt;""</formula>
    </cfRule>
  </conditionalFormatting>
  <conditionalFormatting sqref="A1054:A1057">
    <cfRule type="expression" dxfId="156" priority="210" stopIfTrue="1">
      <formula>#REF!&lt;&gt;""</formula>
    </cfRule>
  </conditionalFormatting>
  <conditionalFormatting sqref="A1054:A1057">
    <cfRule type="expression" dxfId="155" priority="205" stopIfTrue="1">
      <formula>#REF!&lt;&gt;""</formula>
    </cfRule>
  </conditionalFormatting>
  <conditionalFormatting sqref="A1054">
    <cfRule type="expression" dxfId="154" priority="204" stopIfTrue="1">
      <formula>#REF!&lt;&gt;""</formula>
    </cfRule>
  </conditionalFormatting>
  <conditionalFormatting sqref="A1054:A1057">
    <cfRule type="expression" dxfId="153" priority="203" stopIfTrue="1">
      <formula>#REF!&lt;&gt;""</formula>
    </cfRule>
  </conditionalFormatting>
  <conditionalFormatting sqref="E533:E1038">
    <cfRule type="expression" dxfId="152" priority="194" stopIfTrue="1">
      <formula>#REF!&lt;&gt;""</formula>
    </cfRule>
  </conditionalFormatting>
  <conditionalFormatting sqref="E533:E1038">
    <cfRule type="expression" dxfId="151" priority="193" stopIfTrue="1">
      <formula>#REF!&lt;&gt;""</formula>
    </cfRule>
  </conditionalFormatting>
  <conditionalFormatting sqref="O532 O601:O617">
    <cfRule type="expression" dxfId="150" priority="192" stopIfTrue="1">
      <formula>#REF!&lt;&gt;""</formula>
    </cfRule>
  </conditionalFormatting>
  <conditionalFormatting sqref="O614:O617">
    <cfRule type="expression" dxfId="149" priority="191" stopIfTrue="1">
      <formula>#REF!&lt;&gt;""</formula>
    </cfRule>
  </conditionalFormatting>
  <conditionalFormatting sqref="A1053">
    <cfRule type="expression" dxfId="148" priority="174" stopIfTrue="1">
      <formula>#REF!&lt;&gt;""</formula>
    </cfRule>
  </conditionalFormatting>
  <conditionalFormatting sqref="A1053">
    <cfRule type="expression" dxfId="147" priority="173" stopIfTrue="1">
      <formula>#REF!&lt;&gt;""</formula>
    </cfRule>
  </conditionalFormatting>
  <conditionalFormatting sqref="A1053">
    <cfRule type="expression" dxfId="146" priority="172" stopIfTrue="1">
      <formula>#REF!&lt;&gt;""</formula>
    </cfRule>
  </conditionalFormatting>
  <conditionalFormatting sqref="A1053">
    <cfRule type="expression" dxfId="145" priority="171" stopIfTrue="1">
      <formula>#REF!&lt;&gt;""</formula>
    </cfRule>
  </conditionalFormatting>
  <conditionalFormatting sqref="A1053">
    <cfRule type="expression" dxfId="144" priority="170" stopIfTrue="1">
      <formula>#REF!&lt;&gt;""</formula>
    </cfRule>
  </conditionalFormatting>
  <conditionalFormatting sqref="A1053">
    <cfRule type="expression" dxfId="143" priority="169" stopIfTrue="1">
      <formula>#REF!&lt;&gt;""</formula>
    </cfRule>
  </conditionalFormatting>
  <conditionalFormatting sqref="A1048:A1052">
    <cfRule type="expression" dxfId="142" priority="168" stopIfTrue="1">
      <formula>#REF!&lt;&gt;""</formula>
    </cfRule>
  </conditionalFormatting>
  <conditionalFormatting sqref="A1048:A1052">
    <cfRule type="expression" dxfId="141" priority="167" stopIfTrue="1">
      <formula>#REF!&lt;&gt;""</formula>
    </cfRule>
  </conditionalFormatting>
  <conditionalFormatting sqref="A1048:A1052">
    <cfRule type="expression" dxfId="140" priority="166" stopIfTrue="1">
      <formula>#REF!&lt;&gt;""</formula>
    </cfRule>
  </conditionalFormatting>
  <conditionalFormatting sqref="A1048">
    <cfRule type="expression" dxfId="139" priority="165" stopIfTrue="1">
      <formula>#REF!&lt;&gt;""</formula>
    </cfRule>
  </conditionalFormatting>
  <conditionalFormatting sqref="A1048:A1052">
    <cfRule type="expression" dxfId="138" priority="164" stopIfTrue="1">
      <formula>#REF!&lt;&gt;""</formula>
    </cfRule>
  </conditionalFormatting>
  <conditionalFormatting sqref="A1048:A1052">
    <cfRule type="expression" dxfId="137" priority="163" stopIfTrue="1">
      <formula>#REF!&lt;&gt;""</formula>
    </cfRule>
  </conditionalFormatting>
  <conditionalFormatting sqref="A1048:A1052">
    <cfRule type="expression" dxfId="136" priority="162" stopIfTrue="1">
      <formula>#REF!&lt;&gt;""</formula>
    </cfRule>
  </conditionalFormatting>
  <conditionalFormatting sqref="A1048:A1050">
    <cfRule type="expression" dxfId="135" priority="161" stopIfTrue="1">
      <formula>#REF!&lt;&gt;""</formula>
    </cfRule>
  </conditionalFormatting>
  <conditionalFormatting sqref="A1048:A1050">
    <cfRule type="expression" dxfId="134" priority="160" stopIfTrue="1">
      <formula>#REF!&lt;&gt;""</formula>
    </cfRule>
  </conditionalFormatting>
  <conditionalFormatting sqref="AL98:AL103">
    <cfRule type="expression" dxfId="133" priority="159" stopIfTrue="1">
      <formula>#REF!&lt;&gt;""</formula>
    </cfRule>
  </conditionalFormatting>
  <conditionalFormatting sqref="Z16:AA16">
    <cfRule type="expression" dxfId="132" priority="130" stopIfTrue="1">
      <formula>#REF!&lt;&gt;""</formula>
    </cfRule>
  </conditionalFormatting>
  <conditionalFormatting sqref="G20:J20">
    <cfRule type="expression" dxfId="131" priority="154" stopIfTrue="1">
      <formula>#REF!&lt;&gt;""</formula>
    </cfRule>
  </conditionalFormatting>
  <conditionalFormatting sqref="A20:F20">
    <cfRule type="expression" dxfId="130" priority="151" stopIfTrue="1">
      <formula>#REF!&lt;&gt;""</formula>
    </cfRule>
  </conditionalFormatting>
  <conditionalFormatting sqref="X27:Y27">
    <cfRule type="expression" dxfId="129" priority="146" stopIfTrue="1">
      <formula>#REF!&lt;&gt;""</formula>
    </cfRule>
  </conditionalFormatting>
  <conditionalFormatting sqref="AL86:AL91">
    <cfRule type="expression" dxfId="128" priority="145">
      <formula>$B$53&lt;&gt;""</formula>
    </cfRule>
  </conditionalFormatting>
  <conditionalFormatting sqref="J21:J22">
    <cfRule type="expression" dxfId="127" priority="144" stopIfTrue="1">
      <formula>#REF!&lt;&gt;""</formula>
    </cfRule>
  </conditionalFormatting>
  <conditionalFormatting sqref="K24:V24">
    <cfRule type="expression" dxfId="126" priority="141" stopIfTrue="1">
      <formula>#REF!&lt;&gt;""</formula>
    </cfRule>
  </conditionalFormatting>
  <conditionalFormatting sqref="K23:AA23 X24:Y24">
    <cfRule type="expression" dxfId="125" priority="138" stopIfTrue="1">
      <formula>#REF!&lt;&gt;""</formula>
    </cfRule>
  </conditionalFormatting>
  <conditionalFormatting sqref="K22:AA22">
    <cfRule type="expression" dxfId="124" priority="137" stopIfTrue="1">
      <formula>#REF!&lt;&gt;""</formula>
    </cfRule>
  </conditionalFormatting>
  <conditionalFormatting sqref="K22:M22">
    <cfRule type="expression" dxfId="123" priority="136">
      <formula>AND($K$19&lt;&gt;"SCI204♦",$BH$30=27)</formula>
    </cfRule>
  </conditionalFormatting>
  <conditionalFormatting sqref="K20:AA21">
    <cfRule type="expression" dxfId="122" priority="135" stopIfTrue="1">
      <formula>#REF!&lt;&gt;""</formula>
    </cfRule>
  </conditionalFormatting>
  <conditionalFormatting sqref="X14:Y14">
    <cfRule type="expression" dxfId="121" priority="134" stopIfTrue="1">
      <formula>#REF!&lt;&gt;""</formula>
    </cfRule>
  </conditionalFormatting>
  <conditionalFormatting sqref="K17:AA17">
    <cfRule type="expression" dxfId="120" priority="133" stopIfTrue="1">
      <formula>#REF!&lt;&gt;""</formula>
    </cfRule>
  </conditionalFormatting>
  <conditionalFormatting sqref="K15:AA15">
    <cfRule type="expression" dxfId="119" priority="132" stopIfTrue="1">
      <formula>#REF!&lt;&gt;""</formula>
    </cfRule>
  </conditionalFormatting>
  <conditionalFormatting sqref="Z16:AA16 K16:M16 V16">
    <cfRule type="expression" dxfId="118" priority="131" stopIfTrue="1">
      <formula>#REF!&lt;&gt;""</formula>
    </cfRule>
  </conditionalFormatting>
  <conditionalFormatting sqref="X16:Y16">
    <cfRule type="expression" dxfId="117" priority="129" stopIfTrue="1">
      <formula>#REF!&lt;&gt;""</formula>
    </cfRule>
  </conditionalFormatting>
  <conditionalFormatting sqref="Z18:AA18 K18:M18 V18">
    <cfRule type="expression" dxfId="116" priority="128" stopIfTrue="1">
      <formula>#REF!&lt;&gt;""</formula>
    </cfRule>
  </conditionalFormatting>
  <conditionalFormatting sqref="Z18:AA18">
    <cfRule type="expression" dxfId="115" priority="127" stopIfTrue="1">
      <formula>#REF!&lt;&gt;""</formula>
    </cfRule>
  </conditionalFormatting>
  <conditionalFormatting sqref="X18:Y18">
    <cfRule type="expression" dxfId="114" priority="126" stopIfTrue="1">
      <formula>#REF!&lt;&gt;""</formula>
    </cfRule>
  </conditionalFormatting>
  <conditionalFormatting sqref="Z19:AA19 K19:M19 V19">
    <cfRule type="expression" dxfId="113" priority="125" stopIfTrue="1">
      <formula>#REF!&lt;&gt;""</formula>
    </cfRule>
  </conditionalFormatting>
  <conditionalFormatting sqref="Z19:AA19">
    <cfRule type="expression" dxfId="112" priority="124" stopIfTrue="1">
      <formula>#REF!&lt;&gt;""</formula>
    </cfRule>
  </conditionalFormatting>
  <conditionalFormatting sqref="X19:Y19">
    <cfRule type="expression" dxfId="111" priority="123" stopIfTrue="1">
      <formula>#REF!&lt;&gt;""</formula>
    </cfRule>
  </conditionalFormatting>
  <conditionalFormatting sqref="A23:F24">
    <cfRule type="expression" dxfId="110" priority="122" stopIfTrue="1">
      <formula>#REF!&lt;&gt;""</formula>
    </cfRule>
  </conditionalFormatting>
  <conditionalFormatting sqref="AQ533">
    <cfRule type="expression" dxfId="109" priority="121" stopIfTrue="1">
      <formula>#REF!&lt;&gt;""</formula>
    </cfRule>
  </conditionalFormatting>
  <conditionalFormatting sqref="AZ533">
    <cfRule type="expression" dxfId="108" priority="120" stopIfTrue="1">
      <formula>#REF!&lt;&gt;""</formula>
    </cfRule>
  </conditionalFormatting>
  <conditionalFormatting sqref="N16:U16">
    <cfRule type="expression" dxfId="107" priority="119" stopIfTrue="1">
      <formula>#REF!&lt;&gt;""</formula>
    </cfRule>
  </conditionalFormatting>
  <conditionalFormatting sqref="N18:U18">
    <cfRule type="expression" dxfId="106" priority="118" stopIfTrue="1">
      <formula>#REF!&lt;&gt;""</formula>
    </cfRule>
  </conditionalFormatting>
  <conditionalFormatting sqref="N19:U19">
    <cfRule type="expression" dxfId="105" priority="116" stopIfTrue="1">
      <formula>#REF!&lt;&gt;""</formula>
    </cfRule>
  </conditionalFormatting>
  <conditionalFormatting sqref="V36:Y36">
    <cfRule type="expression" dxfId="104" priority="114" stopIfTrue="1">
      <formula>#REF!&lt;&gt;""</formula>
    </cfRule>
  </conditionalFormatting>
  <conditionalFormatting sqref="K36:U36">
    <cfRule type="expression" dxfId="103" priority="113" stopIfTrue="1">
      <formula>#REF!&lt;&gt;""</formula>
    </cfRule>
  </conditionalFormatting>
  <conditionalFormatting sqref="A51:F51">
    <cfRule type="expression" dxfId="102" priority="92" stopIfTrue="1">
      <formula>#REF!&lt;&gt;""</formula>
    </cfRule>
  </conditionalFormatting>
  <conditionalFormatting sqref="V38:Y38">
    <cfRule type="expression" dxfId="101" priority="111" stopIfTrue="1">
      <formula>#REF!&lt;&gt;""</formula>
    </cfRule>
  </conditionalFormatting>
  <conditionalFormatting sqref="K38:U38">
    <cfRule type="expression" dxfId="100" priority="110" stopIfTrue="1">
      <formula>#REF!&lt;&gt;""</formula>
    </cfRule>
  </conditionalFormatting>
  <conditionalFormatting sqref="K42:Y42">
    <cfRule type="expression" dxfId="99" priority="109" stopIfTrue="1">
      <formula>#REF!&lt;&gt;""</formula>
    </cfRule>
  </conditionalFormatting>
  <conditionalFormatting sqref="K39:Y39 X40:Y40">
    <cfRule type="expression" dxfId="98" priority="108" stopIfTrue="1">
      <formula>#REF!&lt;&gt;""</formula>
    </cfRule>
  </conditionalFormatting>
  <conditionalFormatting sqref="AD15:BF15">
    <cfRule type="expression" dxfId="97" priority="91" stopIfTrue="1">
      <formula>#REF!&lt;&gt;""</formula>
    </cfRule>
  </conditionalFormatting>
  <conditionalFormatting sqref="K43:Y43">
    <cfRule type="expression" dxfId="96" priority="104" stopIfTrue="1">
      <formula>#REF!&lt;&gt;""</formula>
    </cfRule>
  </conditionalFormatting>
  <conditionalFormatting sqref="K41:Y41">
    <cfRule type="expression" dxfId="95" priority="103" stopIfTrue="1">
      <formula>#REF!&lt;&gt;""</formula>
    </cfRule>
  </conditionalFormatting>
  <conditionalFormatting sqref="N45:Y45">
    <cfRule type="expression" dxfId="94" priority="102" stopIfTrue="1">
      <formula>#REF!&lt;&gt;""</formula>
    </cfRule>
  </conditionalFormatting>
  <conditionalFormatting sqref="X45:Y45">
    <cfRule type="cellIs" dxfId="93" priority="101" operator="equal">
      <formula>0</formula>
    </cfRule>
  </conditionalFormatting>
  <conditionalFormatting sqref="X45">
    <cfRule type="expression" dxfId="92" priority="100" stopIfTrue="1">
      <formula>#REF!&lt;&gt;""</formula>
    </cfRule>
  </conditionalFormatting>
  <conditionalFormatting sqref="K45:M45">
    <cfRule type="expression" dxfId="91" priority="99" stopIfTrue="1">
      <formula>#REF!&lt;&gt;""</formula>
    </cfRule>
  </conditionalFormatting>
  <conditionalFormatting sqref="A67">
    <cfRule type="expression" dxfId="90" priority="98" stopIfTrue="1">
      <formula>#REF!&lt;&gt;""</formula>
    </cfRule>
  </conditionalFormatting>
  <conditionalFormatting sqref="A49 Z52:AA52 A52:W52">
    <cfRule type="expression" dxfId="89" priority="97" stopIfTrue="1">
      <formula>#REF!&lt;&gt;""</formula>
    </cfRule>
  </conditionalFormatting>
  <conditionalFormatting sqref="X52:Y52">
    <cfRule type="expression" dxfId="88" priority="96" stopIfTrue="1">
      <formula>#REF!&lt;&gt;""</formula>
    </cfRule>
  </conditionalFormatting>
  <conditionalFormatting sqref="A50:AA50">
    <cfRule type="expression" dxfId="87" priority="95" stopIfTrue="1">
      <formula>#REF!&lt;&gt;""</formula>
    </cfRule>
  </conditionalFormatting>
  <conditionalFormatting sqref="Z51:AA51 G51:W51">
    <cfRule type="expression" dxfId="86" priority="94" stopIfTrue="1">
      <formula>#REF!&lt;&gt;""</formula>
    </cfRule>
  </conditionalFormatting>
  <conditionalFormatting sqref="X51:Y51">
    <cfRule type="expression" dxfId="85" priority="93" stopIfTrue="1">
      <formula>#REF!&lt;&gt;""</formula>
    </cfRule>
  </conditionalFormatting>
  <conditionalFormatting sqref="BC15:BD15">
    <cfRule type="cellIs" dxfId="84" priority="90" operator="equal">
      <formula>0</formula>
    </cfRule>
  </conditionalFormatting>
  <conditionalFormatting sqref="BC15:BF15">
    <cfRule type="expression" dxfId="83" priority="89" stopIfTrue="1">
      <formula>#REF!&lt;&gt;""</formula>
    </cfRule>
  </conditionalFormatting>
  <conditionalFormatting sqref="BC15:BF15">
    <cfRule type="expression" dxfId="82" priority="88" stopIfTrue="1">
      <formula>#REF!&lt;&gt;""</formula>
    </cfRule>
  </conditionalFormatting>
  <conditionalFormatting sqref="AH59:AI59">
    <cfRule type="cellIs" dxfId="81" priority="87" operator="greaterThan">
      <formula>$AL$55</formula>
    </cfRule>
  </conditionalFormatting>
  <conditionalFormatting sqref="AH59:AI59">
    <cfRule type="cellIs" dxfId="80" priority="86" operator="greaterThan">
      <formula>$AL$56</formula>
    </cfRule>
  </conditionalFormatting>
  <conditionalFormatting sqref="AH59:AI59">
    <cfRule type="cellIs" dxfId="79" priority="85" operator="greaterThan">
      <formula>$AL$57</formula>
    </cfRule>
  </conditionalFormatting>
  <conditionalFormatting sqref="AH59:AI59">
    <cfRule type="cellIs" dxfId="78" priority="84" operator="greaterThan">
      <formula>$AL$59</formula>
    </cfRule>
  </conditionalFormatting>
  <conditionalFormatting sqref="AW244">
    <cfRule type="expression" dxfId="77" priority="83" stopIfTrue="1">
      <formula>#REF!&lt;&gt;""</formula>
    </cfRule>
  </conditionalFormatting>
  <conditionalFormatting sqref="AW281">
    <cfRule type="expression" dxfId="76" priority="82" stopIfTrue="1">
      <formula>#REF!&lt;&gt;""</formula>
    </cfRule>
  </conditionalFormatting>
  <conditionalFormatting sqref="AW318">
    <cfRule type="expression" dxfId="75" priority="81" stopIfTrue="1">
      <formula>#REF!&lt;&gt;""</formula>
    </cfRule>
  </conditionalFormatting>
  <conditionalFormatting sqref="AW355">
    <cfRule type="expression" dxfId="74" priority="80" stopIfTrue="1">
      <formula>#REF!&lt;&gt;""</formula>
    </cfRule>
  </conditionalFormatting>
  <conditionalFormatting sqref="AW392">
    <cfRule type="expression" dxfId="73" priority="79" stopIfTrue="1">
      <formula>#REF!&lt;&gt;""</formula>
    </cfRule>
  </conditionalFormatting>
  <conditionalFormatting sqref="AW429">
    <cfRule type="expression" dxfId="72" priority="78" stopIfTrue="1">
      <formula>#REF!&lt;&gt;""</formula>
    </cfRule>
  </conditionalFormatting>
  <conditionalFormatting sqref="AW465">
    <cfRule type="expression" dxfId="71" priority="77" stopIfTrue="1">
      <formula>#REF!&lt;&gt;""</formula>
    </cfRule>
  </conditionalFormatting>
  <conditionalFormatting sqref="AW501">
    <cfRule type="expression" dxfId="70" priority="76" stopIfTrue="1">
      <formula>#REF!&lt;&gt;""</formula>
    </cfRule>
  </conditionalFormatting>
  <conditionalFormatting sqref="AD209:AD224 AC226:AD227 AC209:AC225">
    <cfRule type="expression" dxfId="69" priority="73" stopIfTrue="1">
      <formula>#REF!&lt;&gt;""</formula>
    </cfRule>
  </conditionalFormatting>
  <conditionalFormatting sqref="AC209:AD224 AC226:AD227 AC225">
    <cfRule type="expression" dxfId="68" priority="72" stopIfTrue="1">
      <formula>#REF!&lt;&gt;""</formula>
    </cfRule>
  </conditionalFormatting>
  <conditionalFormatting sqref="AC245:AD260 AC262:AD263 AC261">
    <cfRule type="expression" dxfId="67" priority="71" stopIfTrue="1">
      <formula>#REF!&lt;&gt;""</formula>
    </cfRule>
  </conditionalFormatting>
  <conditionalFormatting sqref="AC245:AD260 AC262:AD263 AC261">
    <cfRule type="expression" dxfId="66" priority="70" stopIfTrue="1">
      <formula>#REF!&lt;&gt;""</formula>
    </cfRule>
  </conditionalFormatting>
  <conditionalFormatting sqref="A298:A299">
    <cfRule type="expression" dxfId="65" priority="69" stopIfTrue="1">
      <formula>#REF!&lt;&gt;""</formula>
    </cfRule>
  </conditionalFormatting>
  <conditionalFormatting sqref="A298:A299">
    <cfRule type="expression" dxfId="64" priority="68" stopIfTrue="1">
      <formula>#REF!&lt;&gt;""</formula>
    </cfRule>
  </conditionalFormatting>
  <conditionalFormatting sqref="AC282:AD297 AC300:AD300 AD299">
    <cfRule type="expression" dxfId="63" priority="67" stopIfTrue="1">
      <formula>#REF!&lt;&gt;""</formula>
    </cfRule>
  </conditionalFormatting>
  <conditionalFormatting sqref="AC282:AD297 AC300:AD300 AD299">
    <cfRule type="expression" dxfId="62" priority="66" stopIfTrue="1">
      <formula>#REF!&lt;&gt;""</formula>
    </cfRule>
  </conditionalFormatting>
  <conditionalFormatting sqref="AC298:AC299">
    <cfRule type="expression" dxfId="61" priority="65" stopIfTrue="1">
      <formula>#REF!&lt;&gt;""</formula>
    </cfRule>
  </conditionalFormatting>
  <conditionalFormatting sqref="AC298:AC299">
    <cfRule type="expression" dxfId="60" priority="64" stopIfTrue="1">
      <formula>#REF!&lt;&gt;""</formula>
    </cfRule>
  </conditionalFormatting>
  <conditionalFormatting sqref="A335">
    <cfRule type="expression" dxfId="59" priority="63" stopIfTrue="1">
      <formula>#REF!&lt;&gt;""</formula>
    </cfRule>
  </conditionalFormatting>
  <conditionalFormatting sqref="A335">
    <cfRule type="expression" dxfId="58" priority="62" stopIfTrue="1">
      <formula>#REF!&lt;&gt;""</formula>
    </cfRule>
  </conditionalFormatting>
  <conditionalFormatting sqref="AC319:AD334 AC336:AD337">
    <cfRule type="expression" dxfId="57" priority="61" stopIfTrue="1">
      <formula>#REF!&lt;&gt;""</formula>
    </cfRule>
  </conditionalFormatting>
  <conditionalFormatting sqref="AC319:AD334 AC336:AD337">
    <cfRule type="expression" dxfId="56" priority="60" stopIfTrue="1">
      <formula>#REF!&lt;&gt;""</formula>
    </cfRule>
  </conditionalFormatting>
  <conditionalFormatting sqref="AC335">
    <cfRule type="expression" dxfId="55" priority="59" stopIfTrue="1">
      <formula>#REF!&lt;&gt;""</formula>
    </cfRule>
  </conditionalFormatting>
  <conditionalFormatting sqref="AC335">
    <cfRule type="expression" dxfId="54" priority="58" stopIfTrue="1">
      <formula>#REF!&lt;&gt;""</formula>
    </cfRule>
  </conditionalFormatting>
  <conditionalFormatting sqref="A372:A373">
    <cfRule type="expression" dxfId="53" priority="57" stopIfTrue="1">
      <formula>#REF!&lt;&gt;""</formula>
    </cfRule>
  </conditionalFormatting>
  <conditionalFormatting sqref="A372:A373">
    <cfRule type="expression" dxfId="52" priority="56" stopIfTrue="1">
      <formula>#REF!&lt;&gt;""</formula>
    </cfRule>
  </conditionalFormatting>
  <conditionalFormatting sqref="AC356:AD371 AC374:AD374 AD373">
    <cfRule type="expression" dxfId="51" priority="55" stopIfTrue="1">
      <formula>#REF!&lt;&gt;""</formula>
    </cfRule>
  </conditionalFormatting>
  <conditionalFormatting sqref="AC356:AD371 AC374:AD374 AD373">
    <cfRule type="expression" dxfId="50" priority="54" stopIfTrue="1">
      <formula>#REF!&lt;&gt;""</formula>
    </cfRule>
  </conditionalFormatting>
  <conditionalFormatting sqref="AC372:AC373">
    <cfRule type="expression" dxfId="49" priority="53" stopIfTrue="1">
      <formula>#REF!&lt;&gt;""</formula>
    </cfRule>
  </conditionalFormatting>
  <conditionalFormatting sqref="AC372:AC373">
    <cfRule type="expression" dxfId="48" priority="52" stopIfTrue="1">
      <formula>#REF!&lt;&gt;""</formula>
    </cfRule>
  </conditionalFormatting>
  <conditionalFormatting sqref="A409:A410">
    <cfRule type="expression" dxfId="47" priority="51" stopIfTrue="1">
      <formula>#REF!&lt;&gt;""</formula>
    </cfRule>
  </conditionalFormatting>
  <conditionalFormatting sqref="A409:A410">
    <cfRule type="expression" dxfId="46" priority="50" stopIfTrue="1">
      <formula>#REF!&lt;&gt;""</formula>
    </cfRule>
  </conditionalFormatting>
  <conditionalFormatting sqref="AC393:AD408 AC411:AD411 AD410">
    <cfRule type="expression" dxfId="45" priority="49" stopIfTrue="1">
      <formula>#REF!&lt;&gt;""</formula>
    </cfRule>
  </conditionalFormatting>
  <conditionalFormatting sqref="AC393:AD408 AC411:AD411 AD410">
    <cfRule type="expression" dxfId="44" priority="48" stopIfTrue="1">
      <formula>#REF!&lt;&gt;""</formula>
    </cfRule>
  </conditionalFormatting>
  <conditionalFormatting sqref="AC409:AC410">
    <cfRule type="expression" dxfId="43" priority="47" stopIfTrue="1">
      <formula>#REF!&lt;&gt;""</formula>
    </cfRule>
  </conditionalFormatting>
  <conditionalFormatting sqref="AC409:AC410">
    <cfRule type="expression" dxfId="42" priority="46" stopIfTrue="1">
      <formula>#REF!&lt;&gt;""</formula>
    </cfRule>
  </conditionalFormatting>
  <conditionalFormatting sqref="A445:A446">
    <cfRule type="expression" dxfId="41" priority="45" stopIfTrue="1">
      <formula>#REF!&lt;&gt;""</formula>
    </cfRule>
  </conditionalFormatting>
  <conditionalFormatting sqref="A445:A446">
    <cfRule type="expression" dxfId="40" priority="44" stopIfTrue="1">
      <formula>#REF!&lt;&gt;""</formula>
    </cfRule>
  </conditionalFormatting>
  <conditionalFormatting sqref="AC430:AD445 AC448:AD448 AD447">
    <cfRule type="expression" dxfId="39" priority="43" stopIfTrue="1">
      <formula>#REF!&lt;&gt;""</formula>
    </cfRule>
  </conditionalFormatting>
  <conditionalFormatting sqref="AC430:AD445 AC448:AD448 AD447">
    <cfRule type="expression" dxfId="38" priority="42" stopIfTrue="1">
      <formula>#REF!&lt;&gt;""</formula>
    </cfRule>
  </conditionalFormatting>
  <conditionalFormatting sqref="AC446:AC447">
    <cfRule type="expression" dxfId="37" priority="41" stopIfTrue="1">
      <formula>#REF!&lt;&gt;""</formula>
    </cfRule>
  </conditionalFormatting>
  <conditionalFormatting sqref="AC446:AC447">
    <cfRule type="expression" dxfId="36" priority="40" stopIfTrue="1">
      <formula>#REF!&lt;&gt;""</formula>
    </cfRule>
  </conditionalFormatting>
  <conditionalFormatting sqref="A482:A483">
    <cfRule type="expression" dxfId="35" priority="39" stopIfTrue="1">
      <formula>#REF!&lt;&gt;""</formula>
    </cfRule>
  </conditionalFormatting>
  <conditionalFormatting sqref="A482:A483">
    <cfRule type="expression" dxfId="34" priority="38" stopIfTrue="1">
      <formula>#REF!&lt;&gt;""</formula>
    </cfRule>
  </conditionalFormatting>
  <conditionalFormatting sqref="AC466:AD481 AC484:AD484 AD483">
    <cfRule type="expression" dxfId="33" priority="37" stopIfTrue="1">
      <formula>#REF!&lt;&gt;""</formula>
    </cfRule>
  </conditionalFormatting>
  <conditionalFormatting sqref="AC466:AD481 AD483 AC484:AD484">
    <cfRule type="expression" dxfId="32" priority="36" stopIfTrue="1">
      <formula>#REF!&lt;&gt;""</formula>
    </cfRule>
  </conditionalFormatting>
  <conditionalFormatting sqref="AC482:AC483">
    <cfRule type="expression" dxfId="31" priority="35" stopIfTrue="1">
      <formula>#REF!&lt;&gt;""</formula>
    </cfRule>
  </conditionalFormatting>
  <conditionalFormatting sqref="AC482:AC483">
    <cfRule type="expression" dxfId="30" priority="34" stopIfTrue="1">
      <formula>#REF!&lt;&gt;""</formula>
    </cfRule>
  </conditionalFormatting>
  <conditionalFormatting sqref="A518:A519">
    <cfRule type="expression" dxfId="29" priority="33" stopIfTrue="1">
      <formula>#REF!&lt;&gt;""</formula>
    </cfRule>
  </conditionalFormatting>
  <conditionalFormatting sqref="A518:A519">
    <cfRule type="expression" dxfId="28" priority="32" stopIfTrue="1">
      <formula>#REF!&lt;&gt;""</formula>
    </cfRule>
  </conditionalFormatting>
  <conditionalFormatting sqref="AC502:AD517 AC520:AD520 AD519">
    <cfRule type="expression" dxfId="27" priority="27" stopIfTrue="1">
      <formula>#REF!&lt;&gt;""</formula>
    </cfRule>
  </conditionalFormatting>
  <conditionalFormatting sqref="AC502:AD517 AC520:AD520 AD519">
    <cfRule type="expression" dxfId="26" priority="26" stopIfTrue="1">
      <formula>#REF!&lt;&gt;""</formula>
    </cfRule>
  </conditionalFormatting>
  <conditionalFormatting sqref="AC518:AC519">
    <cfRule type="expression" dxfId="25" priority="25" stopIfTrue="1">
      <formula>#REF!&lt;&gt;""</formula>
    </cfRule>
  </conditionalFormatting>
  <conditionalFormatting sqref="AC518:AC519">
    <cfRule type="expression" dxfId="24" priority="24" stopIfTrue="1">
      <formula>#REF!&lt;&gt;""</formula>
    </cfRule>
  </conditionalFormatting>
  <conditionalFormatting sqref="BH44">
    <cfRule type="expression" dxfId="23" priority="23" stopIfTrue="1">
      <formula>#REF!&lt;&gt;""</formula>
    </cfRule>
  </conditionalFormatting>
  <conditionalFormatting sqref="BH44">
    <cfRule type="expression" dxfId="22" priority="22" stopIfTrue="1">
      <formula>#REF!&lt;&gt;""</formula>
    </cfRule>
  </conditionalFormatting>
  <conditionalFormatting sqref="BH43">
    <cfRule type="expression" dxfId="21" priority="21" stopIfTrue="1">
      <formula>#REF!&lt;&gt;""</formula>
    </cfRule>
  </conditionalFormatting>
  <conditionalFormatting sqref="A41:F41">
    <cfRule type="expression" dxfId="19" priority="19" stopIfTrue="1">
      <formula>#REF!&lt;&gt;""</formula>
    </cfRule>
  </conditionalFormatting>
  <conditionalFormatting sqref="G41:H41">
    <cfRule type="expression" dxfId="18" priority="18" stopIfTrue="1">
      <formula>#REF!&lt;&gt;""</formula>
    </cfRule>
  </conditionalFormatting>
  <conditionalFormatting sqref="A16:F16">
    <cfRule type="expression" dxfId="15" priority="15" stopIfTrue="1">
      <formula>#REF!&lt;&gt;""</formula>
    </cfRule>
  </conditionalFormatting>
  <conditionalFormatting sqref="C58:J58 C59:H59 N58:Q59 R58:R60">
    <cfRule type="expression" dxfId="14" priority="683">
      <formula>AND($B$58="",#REF!="",#REF!="",$M$58="")</formula>
    </cfRule>
  </conditionalFormatting>
  <conditionalFormatting sqref="A15:I15">
    <cfRule type="expression" dxfId="13" priority="14" stopIfTrue="1">
      <formula>#REF!&lt;&gt;""</formula>
    </cfRule>
  </conditionalFormatting>
  <conditionalFormatting sqref="A21:I22">
    <cfRule type="expression" dxfId="12" priority="13" stopIfTrue="1">
      <formula>#REF!&lt;&gt;""</formula>
    </cfRule>
  </conditionalFormatting>
  <conditionalFormatting sqref="A37:I40">
    <cfRule type="expression" dxfId="11" priority="12" stopIfTrue="1">
      <formula>#REF!&lt;&gt;""</formula>
    </cfRule>
  </conditionalFormatting>
  <conditionalFormatting sqref="A42:I43">
    <cfRule type="expression" dxfId="10" priority="11" stopIfTrue="1">
      <formula>#REF!&lt;&gt;""</formula>
    </cfRule>
  </conditionalFormatting>
  <conditionalFormatting sqref="A27:I27">
    <cfRule type="expression" dxfId="9" priority="10" stopIfTrue="1">
      <formula>#REF!&lt;&gt;""</formula>
    </cfRule>
  </conditionalFormatting>
  <conditionalFormatting sqref="AD32:AP36 BA32:BF36">
    <cfRule type="expression" dxfId="8" priority="9" stopIfTrue="1">
      <formula>#REF!&lt;&gt;""</formula>
    </cfRule>
  </conditionalFormatting>
  <conditionalFormatting sqref="BC32:BD36">
    <cfRule type="cellIs" dxfId="7" priority="8" operator="equal">
      <formula>0</formula>
    </cfRule>
  </conditionalFormatting>
  <conditionalFormatting sqref="BC32:BF36">
    <cfRule type="expression" dxfId="6" priority="7" stopIfTrue="1">
      <formula>#REF!&lt;&gt;""</formula>
    </cfRule>
  </conditionalFormatting>
  <conditionalFormatting sqref="AQ32:AZ36">
    <cfRule type="expression" dxfId="5" priority="6" stopIfTrue="1">
      <formula>#REF!&lt;&gt;""</formula>
    </cfRule>
  </conditionalFormatting>
  <conditionalFormatting sqref="BA37:BF37 AD37:AP37">
    <cfRule type="expression" dxfId="4" priority="5" stopIfTrue="1">
      <formula>#REF!&lt;&gt;""</formula>
    </cfRule>
  </conditionalFormatting>
  <conditionalFormatting sqref="BC37:BD37">
    <cfRule type="cellIs" dxfId="3" priority="4" operator="equal">
      <formula>0</formula>
    </cfRule>
  </conditionalFormatting>
  <conditionalFormatting sqref="BC37:BF37">
    <cfRule type="expression" dxfId="2" priority="3" stopIfTrue="1">
      <formula>#REF!&lt;&gt;""</formula>
    </cfRule>
  </conditionalFormatting>
  <conditionalFormatting sqref="AQ37:AZ37">
    <cfRule type="expression" dxfId="1" priority="2" stopIfTrue="1">
      <formula>#REF!&lt;&gt;""</formula>
    </cfRule>
  </conditionalFormatting>
  <conditionalFormatting sqref="A36:I36">
    <cfRule type="expression" dxfId="0" priority="1" stopIfTrue="1">
      <formula>#REF!&lt;&gt;""</formula>
    </cfRule>
  </conditionalFormatting>
  <dataValidations count="26">
    <dataValidation allowBlank="1" showInputMessage="1" sqref="G42:H43 G17:H18 Z45:AA47 BE15:BF25 A11:AA12 A41:F41 G27:H27 K24:M24 Z43:AA43 A49 G21:H22 A16:F16 G15:H15 A20:F20 BE29:BF38 G36:H40" xr:uid="{00000000-0002-0000-0100-000000000000}"/>
    <dataValidation type="list" allowBlank="1" showInputMessage="1" showErrorMessage="1" sqref="K22:M22" xr:uid="{00000000-0002-0000-0100-000001000000}">
      <formula1>$W$533:$W$559</formula1>
    </dataValidation>
    <dataValidation type="list" allowBlank="1" showInputMessage="1" sqref="D4:M4" xr:uid="{00000000-0002-0000-0100-000002000000}">
      <formula1>$AL$93</formula1>
    </dataValidation>
    <dataValidation type="list" allowBlank="1" showInputMessage="1" sqref="A14 A52" xr:uid="{00000000-0002-0000-0100-000003000000}">
      <formula1>$AL$118:$AL$119</formula1>
    </dataValidation>
    <dataValidation type="list" allowBlank="1" showInputMessage="1" showErrorMessage="1" sqref="N20:U20" xr:uid="{00000000-0002-0000-0100-000004000000}">
      <formula1>$AL$125:$AL$127</formula1>
    </dataValidation>
    <dataValidation type="list" allowBlank="1" showInputMessage="1" showErrorMessage="1" sqref="K20:M20" xr:uid="{00000000-0002-0000-0100-000005000000}">
      <formula1>$AL$121:$AL$123</formula1>
    </dataValidation>
    <dataValidation type="list" allowBlank="1" showInputMessage="1" sqref="X23:Y24" xr:uid="{00000000-0002-0000-0100-000006000000}">
      <formula1>$G$77:$G$78</formula1>
    </dataValidation>
    <dataValidation type="list" allowBlank="1" showInputMessage="1" showErrorMessage="1" sqref="K23:M23" xr:uid="{00000000-0002-0000-0100-000007000000}">
      <formula1>$AL$118:$AL$119</formula1>
    </dataValidation>
    <dataValidation type="list" allowBlank="1" showInputMessage="1" showErrorMessage="1" sqref="AQ26:AS26" xr:uid="{00000000-0002-0000-0100-000008000000}">
      <formula1>$AL$124:$AL$124</formula1>
    </dataValidation>
    <dataValidation type="list" allowBlank="1" showInputMessage="1" showErrorMessage="1" sqref="BE26:BF26" xr:uid="{00000000-0002-0000-0100-000009000000}">
      <formula1>#REF!</formula1>
    </dataValidation>
    <dataValidation type="list" allowBlank="1" showInputMessage="1" showErrorMessage="1" sqref="AR1:AU1" xr:uid="{00000000-0002-0000-0100-00000A000000}">
      <formula1>$AL$86:$AL$91</formula1>
    </dataValidation>
    <dataValidation type="list" allowBlank="1" showInputMessage="1" showErrorMessage="1" sqref="BE54" xr:uid="{00000000-0002-0000-0100-00000B000000}">
      <formula1>$CE$69:$CE$70</formula1>
    </dataValidation>
    <dataValidation type="list" allowBlank="1" showInputMessage="1" showErrorMessage="1" sqref="BA56:BF56" xr:uid="{00000000-0002-0000-0100-00000C000000}">
      <formula1>$BW$69:$BW$71</formula1>
    </dataValidation>
    <dataValidation type="list" allowBlank="1" showInputMessage="1" sqref="BE43:BE51 BF43:BF44" xr:uid="{00000000-0002-0000-0100-00000D000000}">
      <formula1>$G$80:$G$107</formula1>
    </dataValidation>
    <dataValidation type="list" allowBlank="1" showInputMessage="1" sqref="AR43:AR51" xr:uid="{00000000-0002-0000-0100-00000E000000}">
      <formula1>$AL$71:$AL$76</formula1>
    </dataValidation>
    <dataValidation type="list" allowBlank="1" showInputMessage="1" sqref="BC43:BC51 BD43:BD44" xr:uid="{00000000-0002-0000-0100-00000F000000}">
      <formula1>$AL$113:$AL$116</formula1>
    </dataValidation>
    <dataValidation type="list" allowBlank="1" showInputMessage="1" showErrorMessage="1" sqref="AQ43:AQ51" xr:uid="{00000000-0002-0000-0100-000010000000}">
      <formula1>$AL$78:$AL$79</formula1>
    </dataValidation>
    <dataValidation type="list" allowBlank="1" showInputMessage="1" showErrorMessage="1" sqref="K45:M47" xr:uid="{00000000-0002-0000-0100-000012000000}">
      <formula1>$O$532:$O$617</formula1>
    </dataValidation>
    <dataValidation type="list" allowBlank="1" showInputMessage="1" showErrorMessage="1" sqref="AQ15:AS25 K27:M31 AQ29:AS38" xr:uid="{00000000-0002-0000-0100-000013000000}">
      <formula1>$S$533:$S$874</formula1>
    </dataValidation>
    <dataValidation type="list" allowBlank="1" showInputMessage="1" sqref="F531 A15:F15 AD15:AL25 A17:F19 A25 A45:F47 A27:F31 A51:F51 A42:F43 A21:F24 A36:F40 AD29:AL38" xr:uid="{00000000-0002-0000-0100-000014000000}">
      <formula1>$A$534:$A$1000</formula1>
    </dataValidation>
    <dataValidation type="list" showInputMessage="1" showErrorMessage="1" sqref="AD13" xr:uid="{00000000-0002-0000-0100-000017000000}">
      <formula1>$AL$81:$AL$84</formula1>
    </dataValidation>
    <dataValidation type="list" allowBlank="1" showInputMessage="1" showErrorMessage="1" sqref="A1:M1" xr:uid="{00000000-0002-0000-0100-000018000000}">
      <formula1>$AL$96:$AL$96</formula1>
    </dataValidation>
    <dataValidation type="list" allowBlank="1" showInputMessage="1" showErrorMessage="1" sqref="K18:M19" xr:uid="{00000000-0002-0000-0100-000019000000}">
      <formula1>$AZ$533:$AZ$581</formula1>
    </dataValidation>
    <dataValidation type="list" allowBlank="1" showInputMessage="1" showErrorMessage="1" sqref="K16:M16" xr:uid="{00000000-0002-0000-0100-00001A000000}">
      <formula1>$AQ$533:$AQ$582</formula1>
    </dataValidation>
    <dataValidation type="list" allowBlank="1" showInputMessage="1" showErrorMessage="1" sqref="AV1:AW1" xr:uid="{00000000-0002-0000-0100-00001B000000}">
      <formula1>$AQ$86:$AQ$91</formula1>
    </dataValidation>
    <dataValidation type="list" allowBlank="1" showInputMessage="1" showErrorMessage="1" sqref="AK2:AP7 AT2:AY7" xr:uid="{00000000-0002-0000-0100-000016000000}">
      <formula1>$F$533:$F$656</formula1>
    </dataValidation>
  </dataValidations>
  <printOptions horizontalCentered="1" verticalCentered="1"/>
  <pageMargins left="0" right="0" top="0" bottom="0" header="0" footer="0"/>
  <pageSetup scale="77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Drop Down 1">
              <controlPr defaultSize="0" autoLine="0" autoPict="0" macro="[0]!DropDown89_Change">
                <anchor moveWithCells="1">
                  <from>
                    <xdr:col>50</xdr:col>
                    <xdr:colOff>7620</xdr:colOff>
                    <xdr:row>12</xdr:row>
                    <xdr:rowOff>7620</xdr:rowOff>
                  </from>
                  <to>
                    <xdr:col>85</xdr:col>
                    <xdr:colOff>30480</xdr:colOff>
                    <xdr:row>12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96C56EC3C60E498398F6E11FE52127" ma:contentTypeVersion="10" ma:contentTypeDescription="Create a new document." ma:contentTypeScope="" ma:versionID="978d32819810db659f33ce05798b8908">
  <xsd:schema xmlns:xsd="http://www.w3.org/2001/XMLSchema" xmlns:p="http://schemas.microsoft.com/office/2006/metadata/properties" targetNamespace="http://schemas.microsoft.com/office/2006/metadata/properties" ma:root="true" ma:fieldsID="415de42c02a711cb509e3be8f0c079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39C9781A-DE21-4086-90C5-74F14B3F0C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06122D3-B867-40D6-AEF5-6BB424C452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1B75E7-0AC0-4F04-AF88-BDB4EAD6C5BF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BSTM Eval</vt:lpstr>
      <vt:lpstr>'BSTM Eval'!Print_Area</vt:lpstr>
    </vt:vector>
  </TitlesOfParts>
  <Company>DeVry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DeVry</dc:creator>
  <cp:lastModifiedBy>Brooks, Angela</cp:lastModifiedBy>
  <cp:lastPrinted>2018-11-26T18:53:17Z</cp:lastPrinted>
  <dcterms:created xsi:type="dcterms:W3CDTF">2005-11-08T16:54:50Z</dcterms:created>
  <dcterms:modified xsi:type="dcterms:W3CDTF">2021-08-26T17:38:55Z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